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isprambiente-my.sharepoint.com/personal/federico_dipalma_isprambiente_it/Documents/EMAS/Progetto LIFE HELP/"/>
    </mc:Choice>
  </mc:AlternateContent>
  <xr:revisionPtr revIDLastSave="8" documentId="8_{D0B93FD0-5B2D-4AD7-90B6-FA78E98DBDE0}" xr6:coauthVersionLast="47" xr6:coauthVersionMax="47" xr10:uidLastSave="{A95F2C5B-89D1-47E1-9527-68BB5A69C452}"/>
  <bookViews>
    <workbookView xWindow="-120" yWindow="-120" windowWidth="38640" windowHeight="21120" activeTab="3" xr2:uid="{00000000-000D-0000-FFFF-FFFF00000000}"/>
  </bookViews>
  <sheets>
    <sheet name="WA2NNA Index" sheetId="8" r:id="rId1"/>
    <sheet name="WAter" sheetId="1" r:id="rId2"/>
    <sheet name="WAste" sheetId="2" r:id="rId3"/>
    <sheet name="Nature" sheetId="4" r:id="rId4"/>
    <sheet name="Noise" sheetId="5" r:id="rId5"/>
    <sheet name="Air" sheetId="6" r:id="rId6"/>
    <sheet name="Energy" sheetId="7" r:id="rId7"/>
    <sheet name="Calcolo della Connettività" sheetId="12" r:id="rId8"/>
    <sheet name="Foglio3" sheetId="11" state="hidden" r:id="rId9"/>
    <sheet name="Foglio1" sheetId="9" state="hidden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90" i="4" l="1"/>
  <c r="AF89" i="4"/>
  <c r="K91" i="4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07" i="12"/>
  <c r="C108" i="12"/>
  <c r="C109" i="12"/>
  <c r="C110" i="12"/>
  <c r="C111" i="12"/>
  <c r="C112" i="12"/>
  <c r="C113" i="12"/>
  <c r="C114" i="12"/>
  <c r="C115" i="12"/>
  <c r="C116" i="12"/>
  <c r="C117" i="12"/>
  <c r="C118" i="12"/>
  <c r="C119" i="12"/>
  <c r="C120" i="12"/>
  <c r="C121" i="12"/>
  <c r="C122" i="12"/>
  <c r="C123" i="12"/>
  <c r="C124" i="12"/>
  <c r="C125" i="12"/>
  <c r="C126" i="12"/>
  <c r="C127" i="12"/>
  <c r="C128" i="12"/>
  <c r="C129" i="12"/>
  <c r="C130" i="12"/>
  <c r="C131" i="12"/>
  <c r="C132" i="12"/>
  <c r="C133" i="12"/>
  <c r="C134" i="12"/>
  <c r="C135" i="12"/>
  <c r="C136" i="12"/>
  <c r="C137" i="12"/>
  <c r="C138" i="12"/>
  <c r="C139" i="12"/>
  <c r="C140" i="12"/>
  <c r="C141" i="12"/>
  <c r="C142" i="12"/>
  <c r="C143" i="12"/>
  <c r="C144" i="12"/>
  <c r="C145" i="12"/>
  <c r="C146" i="12"/>
  <c r="C147" i="12"/>
  <c r="C148" i="12"/>
  <c r="C149" i="12"/>
  <c r="C150" i="12"/>
  <c r="C151" i="12"/>
  <c r="C152" i="12"/>
  <c r="C153" i="12"/>
  <c r="C154" i="12"/>
  <c r="C155" i="12"/>
  <c r="C156" i="12"/>
  <c r="C157" i="12"/>
  <c r="C158" i="12"/>
  <c r="C159" i="12"/>
  <c r="C160" i="12"/>
  <c r="C161" i="12"/>
  <c r="C162" i="12"/>
  <c r="C163" i="12"/>
  <c r="C164" i="12"/>
  <c r="C165" i="12"/>
  <c r="C166" i="12"/>
  <c r="C167" i="12"/>
  <c r="C168" i="12"/>
  <c r="C169" i="12"/>
  <c r="C170" i="12"/>
  <c r="C171" i="12"/>
  <c r="C172" i="12"/>
  <c r="C173" i="12"/>
  <c r="C174" i="12"/>
  <c r="C175" i="12"/>
  <c r="C176" i="12"/>
  <c r="C177" i="12"/>
  <c r="C178" i="12"/>
  <c r="C179" i="12"/>
  <c r="C180" i="12"/>
  <c r="C181" i="12"/>
  <c r="C182" i="12"/>
  <c r="C183" i="12"/>
  <c r="C184" i="12"/>
  <c r="C185" i="12"/>
  <c r="C186" i="12"/>
  <c r="C187" i="12"/>
  <c r="C188" i="12"/>
  <c r="C189" i="12"/>
  <c r="C190" i="12"/>
  <c r="C191" i="12"/>
  <c r="C192" i="12"/>
  <c r="C193" i="12"/>
  <c r="C194" i="12"/>
  <c r="C195" i="12"/>
  <c r="C196" i="12"/>
  <c r="C197" i="12"/>
  <c r="C198" i="12"/>
  <c r="C199" i="12"/>
  <c r="C200" i="12"/>
  <c r="C201" i="12"/>
  <c r="C202" i="12"/>
  <c r="C203" i="12"/>
  <c r="C204" i="12"/>
  <c r="C205" i="12"/>
  <c r="C206" i="12"/>
  <c r="C207" i="12"/>
  <c r="C208" i="12"/>
  <c r="C209" i="12"/>
  <c r="C210" i="12"/>
  <c r="C211" i="12"/>
  <c r="C212" i="12"/>
  <c r="C213" i="12"/>
  <c r="C214" i="12"/>
  <c r="C215" i="12"/>
  <c r="C216" i="12"/>
  <c r="C217" i="12"/>
  <c r="C218" i="12"/>
  <c r="C219" i="12"/>
  <c r="C220" i="12"/>
  <c r="C221" i="12"/>
  <c r="C222" i="12"/>
  <c r="C223" i="12"/>
  <c r="C224" i="12"/>
  <c r="C225" i="12"/>
  <c r="C226" i="12"/>
  <c r="C227" i="12"/>
  <c r="C228" i="12"/>
  <c r="C229" i="12"/>
  <c r="C230" i="12"/>
  <c r="C231" i="12"/>
  <c r="C232" i="12"/>
  <c r="C233" i="12"/>
  <c r="C234" i="12"/>
  <c r="C235" i="12"/>
  <c r="C236" i="12"/>
  <c r="C237" i="12"/>
  <c r="C238" i="12"/>
  <c r="C239" i="12"/>
  <c r="C240" i="12"/>
  <c r="C241" i="12"/>
  <c r="C242" i="12"/>
  <c r="C243" i="12"/>
  <c r="C244" i="12"/>
  <c r="C245" i="12"/>
  <c r="C246" i="12"/>
  <c r="C247" i="12"/>
  <c r="C248" i="12"/>
  <c r="C249" i="12"/>
  <c r="C250" i="12"/>
  <c r="C251" i="12"/>
  <c r="C252" i="12"/>
  <c r="C253" i="12"/>
  <c r="C254" i="12"/>
  <c r="C255" i="12"/>
  <c r="C256" i="12"/>
  <c r="C257" i="12"/>
  <c r="C258" i="12"/>
  <c r="C259" i="12"/>
  <c r="C260" i="12"/>
  <c r="C261" i="12"/>
  <c r="C262" i="12"/>
  <c r="C263" i="12"/>
  <c r="C264" i="12"/>
  <c r="C265" i="12"/>
  <c r="C266" i="12"/>
  <c r="C267" i="12"/>
  <c r="C268" i="12"/>
  <c r="C269" i="12"/>
  <c r="C270" i="12"/>
  <c r="C271" i="12"/>
  <c r="C272" i="12"/>
  <c r="C273" i="12"/>
  <c r="C274" i="12"/>
  <c r="C275" i="12"/>
  <c r="C276" i="12"/>
  <c r="C277" i="12"/>
  <c r="C278" i="12"/>
  <c r="C279" i="12"/>
  <c r="C280" i="12"/>
  <c r="C281" i="12"/>
  <c r="C282" i="12"/>
  <c r="C283" i="12"/>
  <c r="C284" i="12"/>
  <c r="C285" i="12"/>
  <c r="C286" i="12"/>
  <c r="C287" i="12"/>
  <c r="C288" i="12"/>
  <c r="C289" i="12"/>
  <c r="C290" i="12"/>
  <c r="C291" i="12"/>
  <c r="C292" i="12"/>
  <c r="C293" i="12"/>
  <c r="C294" i="12"/>
  <c r="C295" i="12"/>
  <c r="C296" i="12"/>
  <c r="C297" i="12"/>
  <c r="C298" i="12"/>
  <c r="C299" i="12"/>
  <c r="C300" i="12"/>
  <c r="C301" i="12"/>
  <c r="C302" i="12"/>
  <c r="C303" i="12"/>
  <c r="C304" i="12"/>
  <c r="C305" i="12"/>
  <c r="C306" i="12"/>
  <c r="C307" i="12"/>
  <c r="C308" i="12"/>
  <c r="C309" i="12"/>
  <c r="C310" i="12"/>
  <c r="C311" i="12"/>
  <c r="C312" i="12"/>
  <c r="C313" i="12"/>
  <c r="C314" i="12"/>
  <c r="C315" i="12"/>
  <c r="C316" i="12"/>
  <c r="C317" i="12"/>
  <c r="C318" i="12"/>
  <c r="C319" i="12"/>
  <c r="C320" i="12"/>
  <c r="C321" i="12"/>
  <c r="C322" i="12"/>
  <c r="C323" i="12"/>
  <c r="C324" i="12"/>
  <c r="C325" i="12"/>
  <c r="C326" i="12"/>
  <c r="C327" i="12"/>
  <c r="C328" i="12"/>
  <c r="C329" i="12"/>
  <c r="C330" i="12"/>
  <c r="C331" i="12"/>
  <c r="C332" i="12"/>
  <c r="C333" i="12"/>
  <c r="C334" i="12"/>
  <c r="C335" i="12"/>
  <c r="C336" i="12"/>
  <c r="C337" i="12"/>
  <c r="C338" i="12"/>
  <c r="C339" i="12"/>
  <c r="C340" i="12"/>
  <c r="C341" i="12"/>
  <c r="C342" i="12"/>
  <c r="C343" i="12"/>
  <c r="C344" i="12"/>
  <c r="C345" i="12"/>
  <c r="C346" i="12"/>
  <c r="C347" i="12"/>
  <c r="C348" i="12"/>
  <c r="C349" i="12"/>
  <c r="C350" i="12"/>
  <c r="C351" i="12"/>
  <c r="C352" i="12"/>
  <c r="C353" i="12"/>
  <c r="C354" i="12"/>
  <c r="C355" i="12"/>
  <c r="C356" i="12"/>
  <c r="C357" i="12"/>
  <c r="C358" i="12"/>
  <c r="C359" i="12"/>
  <c r="C360" i="12"/>
  <c r="C361" i="12"/>
  <c r="C362" i="12"/>
  <c r="C363" i="12"/>
  <c r="C364" i="12"/>
  <c r="C365" i="12"/>
  <c r="C366" i="12"/>
  <c r="C367" i="12"/>
  <c r="C368" i="12"/>
  <c r="C369" i="12"/>
  <c r="C370" i="12"/>
  <c r="C371" i="12"/>
  <c r="C372" i="12"/>
  <c r="C373" i="12"/>
  <c r="C374" i="12"/>
  <c r="C375" i="12"/>
  <c r="C376" i="12"/>
  <c r="C377" i="12"/>
  <c r="C378" i="12"/>
  <c r="C379" i="12"/>
  <c r="C380" i="12"/>
  <c r="C381" i="12"/>
  <c r="C382" i="12"/>
  <c r="C383" i="12"/>
  <c r="C384" i="12"/>
  <c r="C385" i="12"/>
  <c r="C386" i="12"/>
  <c r="C387" i="12"/>
  <c r="C388" i="12"/>
  <c r="C389" i="12"/>
  <c r="C390" i="12"/>
  <c r="C391" i="12"/>
  <c r="C392" i="12"/>
  <c r="C393" i="12"/>
  <c r="C394" i="12"/>
  <c r="C395" i="12"/>
  <c r="C396" i="12"/>
  <c r="C397" i="12"/>
  <c r="C398" i="12"/>
  <c r="C399" i="12"/>
  <c r="C400" i="12"/>
  <c r="C401" i="12"/>
  <c r="C402" i="12"/>
  <c r="C403" i="12"/>
  <c r="C404" i="12"/>
  <c r="C405" i="12"/>
  <c r="C406" i="12"/>
  <c r="C407" i="12"/>
  <c r="C408" i="12"/>
  <c r="C409" i="12"/>
  <c r="C410" i="12"/>
  <c r="C411" i="12"/>
  <c r="C412" i="12"/>
  <c r="C413" i="12"/>
  <c r="C414" i="12"/>
  <c r="C415" i="12"/>
  <c r="C416" i="12"/>
  <c r="C417" i="12"/>
  <c r="C418" i="12"/>
  <c r="C419" i="12"/>
  <c r="C420" i="12"/>
  <c r="C421" i="12"/>
  <c r="C422" i="12"/>
  <c r="C423" i="12"/>
  <c r="C424" i="12"/>
  <c r="C425" i="12"/>
  <c r="C426" i="12"/>
  <c r="C427" i="12"/>
  <c r="C428" i="12"/>
  <c r="C429" i="12"/>
  <c r="C430" i="12"/>
  <c r="C431" i="12"/>
  <c r="C432" i="12"/>
  <c r="C433" i="12"/>
  <c r="C434" i="12"/>
  <c r="C435" i="12"/>
  <c r="C436" i="12"/>
  <c r="C437" i="12"/>
  <c r="C438" i="12"/>
  <c r="C439" i="12"/>
  <c r="C440" i="12"/>
  <c r="C441" i="12"/>
  <c r="C442" i="12"/>
  <c r="C443" i="12"/>
  <c r="C444" i="12"/>
  <c r="C445" i="12"/>
  <c r="C446" i="12"/>
  <c r="C447" i="12"/>
  <c r="C448" i="12"/>
  <c r="C449" i="12"/>
  <c r="C450" i="12"/>
  <c r="C451" i="12"/>
  <c r="C452" i="12"/>
  <c r="C453" i="12"/>
  <c r="C454" i="12"/>
  <c r="C455" i="12"/>
  <c r="C456" i="12"/>
  <c r="C457" i="12"/>
  <c r="C458" i="12"/>
  <c r="C459" i="12"/>
  <c r="C460" i="12"/>
  <c r="C461" i="12"/>
  <c r="C462" i="12"/>
  <c r="C463" i="12"/>
  <c r="C464" i="12"/>
  <c r="C465" i="12"/>
  <c r="C466" i="12"/>
  <c r="C467" i="12"/>
  <c r="C468" i="12"/>
  <c r="C469" i="12"/>
  <c r="C470" i="12"/>
  <c r="C471" i="12"/>
  <c r="C472" i="12"/>
  <c r="C473" i="12"/>
  <c r="C474" i="12"/>
  <c r="C475" i="12"/>
  <c r="C476" i="12"/>
  <c r="C477" i="12"/>
  <c r="C478" i="12"/>
  <c r="C479" i="12"/>
  <c r="C480" i="12"/>
  <c r="C481" i="12"/>
  <c r="C482" i="12"/>
  <c r="C483" i="12"/>
  <c r="C484" i="12"/>
  <c r="C485" i="12"/>
  <c r="C486" i="12"/>
  <c r="C487" i="12"/>
  <c r="C488" i="12"/>
  <c r="C489" i="12"/>
  <c r="C490" i="12"/>
  <c r="C491" i="12"/>
  <c r="C492" i="12"/>
  <c r="C493" i="12"/>
  <c r="C494" i="12"/>
  <c r="C495" i="12"/>
  <c r="C496" i="12"/>
  <c r="C497" i="12"/>
  <c r="C498" i="12"/>
  <c r="C499" i="12"/>
  <c r="C500" i="12"/>
  <c r="C501" i="12"/>
  <c r="C502" i="12"/>
  <c r="C503" i="12"/>
  <c r="C504" i="12"/>
  <c r="C505" i="12"/>
  <c r="C506" i="12"/>
  <c r="C507" i="12"/>
  <c r="C508" i="12"/>
  <c r="C509" i="12"/>
  <c r="C510" i="12"/>
  <c r="C511" i="12"/>
  <c r="C512" i="12"/>
  <c r="C513" i="12"/>
  <c r="C514" i="12"/>
  <c r="C515" i="12"/>
  <c r="C516" i="12"/>
  <c r="C517" i="12"/>
  <c r="C518" i="12"/>
  <c r="C519" i="12"/>
  <c r="C520" i="12"/>
  <c r="C521" i="12"/>
  <c r="C522" i="12"/>
  <c r="C523" i="12"/>
  <c r="C524" i="12"/>
  <c r="C525" i="12"/>
  <c r="C526" i="12"/>
  <c r="C527" i="12"/>
  <c r="C528" i="12"/>
  <c r="C529" i="12"/>
  <c r="C530" i="12"/>
  <c r="C531" i="12"/>
  <c r="C532" i="12"/>
  <c r="C533" i="12"/>
  <c r="C534" i="12"/>
  <c r="C535" i="12"/>
  <c r="C536" i="12"/>
  <c r="C537" i="12"/>
  <c r="C538" i="12"/>
  <c r="C539" i="12"/>
  <c r="C540" i="12"/>
  <c r="C541" i="12"/>
  <c r="C542" i="12"/>
  <c r="C543" i="12"/>
  <c r="C544" i="12"/>
  <c r="C545" i="12"/>
  <c r="C546" i="12"/>
  <c r="C547" i="12"/>
  <c r="C548" i="12"/>
  <c r="C549" i="12"/>
  <c r="C550" i="12"/>
  <c r="C551" i="12"/>
  <c r="C552" i="12"/>
  <c r="C553" i="12"/>
  <c r="C554" i="12"/>
  <c r="C555" i="12"/>
  <c r="C556" i="12"/>
  <c r="C557" i="12"/>
  <c r="C558" i="12"/>
  <c r="C559" i="12"/>
  <c r="C560" i="12"/>
  <c r="C561" i="12"/>
  <c r="C562" i="12"/>
  <c r="C563" i="12"/>
  <c r="C564" i="12"/>
  <c r="C565" i="12"/>
  <c r="C566" i="12"/>
  <c r="C567" i="12"/>
  <c r="C568" i="12"/>
  <c r="C569" i="12"/>
  <c r="C570" i="12"/>
  <c r="C571" i="12"/>
  <c r="C572" i="12"/>
  <c r="C573" i="12"/>
  <c r="C574" i="12"/>
  <c r="C575" i="12"/>
  <c r="C576" i="12"/>
  <c r="C577" i="12"/>
  <c r="C578" i="12"/>
  <c r="C579" i="12"/>
  <c r="C580" i="12"/>
  <c r="C581" i="12"/>
  <c r="C582" i="12"/>
  <c r="C583" i="12"/>
  <c r="C584" i="12"/>
  <c r="C585" i="12"/>
  <c r="C586" i="12"/>
  <c r="C587" i="12"/>
  <c r="C588" i="12"/>
  <c r="C589" i="12"/>
  <c r="C590" i="12"/>
  <c r="C591" i="12"/>
  <c r="C592" i="12"/>
  <c r="C593" i="12"/>
  <c r="C594" i="12"/>
  <c r="C595" i="12"/>
  <c r="C596" i="12"/>
  <c r="C597" i="12"/>
  <c r="C598" i="12"/>
  <c r="C599" i="12"/>
  <c r="C600" i="12"/>
  <c r="C601" i="12"/>
  <c r="C602" i="12"/>
  <c r="C603" i="12"/>
  <c r="C604" i="12"/>
  <c r="C605" i="12"/>
  <c r="C606" i="12"/>
  <c r="C607" i="12"/>
  <c r="C608" i="12"/>
  <c r="C609" i="12"/>
  <c r="C610" i="12"/>
  <c r="C611" i="12"/>
  <c r="C612" i="12"/>
  <c r="C613" i="12"/>
  <c r="C614" i="12"/>
  <c r="C615" i="12"/>
  <c r="C616" i="12"/>
  <c r="C617" i="12"/>
  <c r="C618" i="12"/>
  <c r="C619" i="12"/>
  <c r="C620" i="12"/>
  <c r="C621" i="12"/>
  <c r="C622" i="12"/>
  <c r="C623" i="12"/>
  <c r="C624" i="12"/>
  <c r="C625" i="12"/>
  <c r="C626" i="12"/>
  <c r="C627" i="12"/>
  <c r="C628" i="12"/>
  <c r="C629" i="12"/>
  <c r="C630" i="12"/>
  <c r="C631" i="12"/>
  <c r="C632" i="12"/>
  <c r="C633" i="12"/>
  <c r="C634" i="12"/>
  <c r="C635" i="12"/>
  <c r="C636" i="12"/>
  <c r="C637" i="12"/>
  <c r="C638" i="12"/>
  <c r="C639" i="12"/>
  <c r="C640" i="12"/>
  <c r="C641" i="12"/>
  <c r="C642" i="12"/>
  <c r="C643" i="12"/>
  <c r="C644" i="12"/>
  <c r="C645" i="12"/>
  <c r="C646" i="12"/>
  <c r="C647" i="12"/>
  <c r="C648" i="12"/>
  <c r="C649" i="12"/>
  <c r="C650" i="12"/>
  <c r="C651" i="12"/>
  <c r="C652" i="12"/>
  <c r="C653" i="12"/>
  <c r="C654" i="12"/>
  <c r="C655" i="12"/>
  <c r="C656" i="12"/>
  <c r="C657" i="12"/>
  <c r="C658" i="12"/>
  <c r="C659" i="12"/>
  <c r="C660" i="12"/>
  <c r="C661" i="12"/>
  <c r="C662" i="12"/>
  <c r="C663" i="12"/>
  <c r="C664" i="12"/>
  <c r="C665" i="12"/>
  <c r="C666" i="12"/>
  <c r="C667" i="12"/>
  <c r="C668" i="12"/>
  <c r="C669" i="12"/>
  <c r="C670" i="12"/>
  <c r="C671" i="12"/>
  <c r="C672" i="12"/>
  <c r="C673" i="12"/>
  <c r="C674" i="12"/>
  <c r="C675" i="12"/>
  <c r="C676" i="12"/>
  <c r="C677" i="12"/>
  <c r="C678" i="12"/>
  <c r="C679" i="12"/>
  <c r="C680" i="12"/>
  <c r="C681" i="12"/>
  <c r="C682" i="12"/>
  <c r="C683" i="12"/>
  <c r="C684" i="12"/>
  <c r="C685" i="12"/>
  <c r="C686" i="12"/>
  <c r="C687" i="12"/>
  <c r="C688" i="12"/>
  <c r="C689" i="12"/>
  <c r="C690" i="12"/>
  <c r="C691" i="12"/>
  <c r="C692" i="12"/>
  <c r="C693" i="12"/>
  <c r="C694" i="12"/>
  <c r="C695" i="12"/>
  <c r="C696" i="12"/>
  <c r="C697" i="12"/>
  <c r="C698" i="12"/>
  <c r="C699" i="12"/>
  <c r="C700" i="12"/>
  <c r="C701" i="12"/>
  <c r="C702" i="12"/>
  <c r="C703" i="12"/>
  <c r="C704" i="12"/>
  <c r="C705" i="12"/>
  <c r="C706" i="12"/>
  <c r="C707" i="12"/>
  <c r="C708" i="12"/>
  <c r="C709" i="12"/>
  <c r="C710" i="12"/>
  <c r="C711" i="12"/>
  <c r="C712" i="12"/>
  <c r="C713" i="12"/>
  <c r="C714" i="12"/>
  <c r="C715" i="12"/>
  <c r="C716" i="12"/>
  <c r="C717" i="12"/>
  <c r="C718" i="12"/>
  <c r="C719" i="12"/>
  <c r="C720" i="12"/>
  <c r="C721" i="12"/>
  <c r="C722" i="12"/>
  <c r="C723" i="12"/>
  <c r="C724" i="12"/>
  <c r="C725" i="12"/>
  <c r="C726" i="12"/>
  <c r="C727" i="12"/>
  <c r="C728" i="12"/>
  <c r="C729" i="12"/>
  <c r="C730" i="12"/>
  <c r="C731" i="12"/>
  <c r="C732" i="12"/>
  <c r="C733" i="12"/>
  <c r="C734" i="12"/>
  <c r="C735" i="12"/>
  <c r="C736" i="12"/>
  <c r="C737" i="12"/>
  <c r="C738" i="12"/>
  <c r="C739" i="12"/>
  <c r="C740" i="12"/>
  <c r="C741" i="12"/>
  <c r="C742" i="12"/>
  <c r="C743" i="12"/>
  <c r="C744" i="12"/>
  <c r="C745" i="12"/>
  <c r="C746" i="12"/>
  <c r="C747" i="12"/>
  <c r="C748" i="12"/>
  <c r="C749" i="12"/>
  <c r="C750" i="12"/>
  <c r="C751" i="12"/>
  <c r="C752" i="12"/>
  <c r="C753" i="12"/>
  <c r="C754" i="12"/>
  <c r="C755" i="12"/>
  <c r="C756" i="12"/>
  <c r="C757" i="12"/>
  <c r="C758" i="12"/>
  <c r="C759" i="12"/>
  <c r="C760" i="12"/>
  <c r="C761" i="12"/>
  <c r="C762" i="12"/>
  <c r="C763" i="12"/>
  <c r="C764" i="12"/>
  <c r="C765" i="12"/>
  <c r="C766" i="12"/>
  <c r="C767" i="12"/>
  <c r="C768" i="12"/>
  <c r="C769" i="12"/>
  <c r="C770" i="12"/>
  <c r="C771" i="12"/>
  <c r="C772" i="12"/>
  <c r="C773" i="12"/>
  <c r="C774" i="12"/>
  <c r="C775" i="12"/>
  <c r="C776" i="12"/>
  <c r="C777" i="12"/>
  <c r="C778" i="12"/>
  <c r="C779" i="12"/>
  <c r="C780" i="12"/>
  <c r="C781" i="12"/>
  <c r="C782" i="12"/>
  <c r="C783" i="12"/>
  <c r="C784" i="12"/>
  <c r="C785" i="12"/>
  <c r="C786" i="12"/>
  <c r="C787" i="12"/>
  <c r="C788" i="12"/>
  <c r="C789" i="12"/>
  <c r="C790" i="12"/>
  <c r="C791" i="12"/>
  <c r="C792" i="12"/>
  <c r="C793" i="12"/>
  <c r="C794" i="12"/>
  <c r="C795" i="12"/>
  <c r="C796" i="12"/>
  <c r="C797" i="12"/>
  <c r="C798" i="12"/>
  <c r="C799" i="12"/>
  <c r="C800" i="12"/>
  <c r="C801" i="12"/>
  <c r="C802" i="12"/>
  <c r="C803" i="12"/>
  <c r="C804" i="12"/>
  <c r="C805" i="12"/>
  <c r="C806" i="12"/>
  <c r="C807" i="12"/>
  <c r="C808" i="12"/>
  <c r="C809" i="12"/>
  <c r="C810" i="12"/>
  <c r="C811" i="12"/>
  <c r="C812" i="12"/>
  <c r="C813" i="12"/>
  <c r="C814" i="12"/>
  <c r="C815" i="12"/>
  <c r="C816" i="12"/>
  <c r="C817" i="12"/>
  <c r="C818" i="12"/>
  <c r="C819" i="12"/>
  <c r="C820" i="12"/>
  <c r="C821" i="12"/>
  <c r="C822" i="12"/>
  <c r="C823" i="12"/>
  <c r="C824" i="12"/>
  <c r="C825" i="12"/>
  <c r="C826" i="12"/>
  <c r="C827" i="12"/>
  <c r="C828" i="12"/>
  <c r="C829" i="12"/>
  <c r="C830" i="12"/>
  <c r="C831" i="12"/>
  <c r="C832" i="12"/>
  <c r="C833" i="12"/>
  <c r="C834" i="12"/>
  <c r="C835" i="12"/>
  <c r="C836" i="12"/>
  <c r="C837" i="12"/>
  <c r="C838" i="12"/>
  <c r="C839" i="12"/>
  <c r="C840" i="12"/>
  <c r="C841" i="12"/>
  <c r="C842" i="12"/>
  <c r="C843" i="12"/>
  <c r="C844" i="12"/>
  <c r="C845" i="12"/>
  <c r="C846" i="12"/>
  <c r="C847" i="12"/>
  <c r="C848" i="12"/>
  <c r="C849" i="12"/>
  <c r="C850" i="12"/>
  <c r="C851" i="12"/>
  <c r="C852" i="12"/>
  <c r="C853" i="12"/>
  <c r="C854" i="12"/>
  <c r="C855" i="12"/>
  <c r="C856" i="12"/>
  <c r="C857" i="12"/>
  <c r="C858" i="12"/>
  <c r="C859" i="12"/>
  <c r="C860" i="12"/>
  <c r="C861" i="12"/>
  <c r="C862" i="12"/>
  <c r="C863" i="12"/>
  <c r="C864" i="12"/>
  <c r="C865" i="12"/>
  <c r="C866" i="12"/>
  <c r="C867" i="12"/>
  <c r="C868" i="12"/>
  <c r="C869" i="12"/>
  <c r="C870" i="12"/>
  <c r="C871" i="12"/>
  <c r="C872" i="12"/>
  <c r="C873" i="12"/>
  <c r="C874" i="12"/>
  <c r="C875" i="12"/>
  <c r="C876" i="12"/>
  <c r="C877" i="12"/>
  <c r="C878" i="12"/>
  <c r="C879" i="12"/>
  <c r="C880" i="12"/>
  <c r="C881" i="12"/>
  <c r="C882" i="12"/>
  <c r="C883" i="12"/>
  <c r="C884" i="12"/>
  <c r="C885" i="12"/>
  <c r="C886" i="12"/>
  <c r="C887" i="12"/>
  <c r="C888" i="12"/>
  <c r="C889" i="12"/>
  <c r="C890" i="12"/>
  <c r="C891" i="12"/>
  <c r="C892" i="12"/>
  <c r="C893" i="12"/>
  <c r="C894" i="12"/>
  <c r="C895" i="12"/>
  <c r="C896" i="12"/>
  <c r="C897" i="12"/>
  <c r="C898" i="12"/>
  <c r="C899" i="12"/>
  <c r="C900" i="12"/>
  <c r="C901" i="12"/>
  <c r="C902" i="12"/>
  <c r="C903" i="12"/>
  <c r="C904" i="12"/>
  <c r="C905" i="12"/>
  <c r="C906" i="12"/>
  <c r="C907" i="12"/>
  <c r="C908" i="12"/>
  <c r="C909" i="12"/>
  <c r="C910" i="12"/>
  <c r="C911" i="12"/>
  <c r="C912" i="12"/>
  <c r="C913" i="12"/>
  <c r="C914" i="12"/>
  <c r="C915" i="12"/>
  <c r="C916" i="12"/>
  <c r="C917" i="12"/>
  <c r="C918" i="12"/>
  <c r="C919" i="12"/>
  <c r="C920" i="12"/>
  <c r="C921" i="12"/>
  <c r="C922" i="12"/>
  <c r="C923" i="12"/>
  <c r="C924" i="12"/>
  <c r="C925" i="12"/>
  <c r="C926" i="12"/>
  <c r="C927" i="12"/>
  <c r="C928" i="12"/>
  <c r="C929" i="12"/>
  <c r="C930" i="12"/>
  <c r="C931" i="12"/>
  <c r="C932" i="12"/>
  <c r="C933" i="12"/>
  <c r="C934" i="12"/>
  <c r="C935" i="12"/>
  <c r="C936" i="12"/>
  <c r="C937" i="12"/>
  <c r="C938" i="12"/>
  <c r="C939" i="12"/>
  <c r="C940" i="12"/>
  <c r="C941" i="12"/>
  <c r="C942" i="12"/>
  <c r="C943" i="12"/>
  <c r="C944" i="12"/>
  <c r="C945" i="12"/>
  <c r="C946" i="12"/>
  <c r="C947" i="12"/>
  <c r="C948" i="12"/>
  <c r="C949" i="12"/>
  <c r="C950" i="12"/>
  <c r="C951" i="12"/>
  <c r="C952" i="12"/>
  <c r="C953" i="12"/>
  <c r="C954" i="12"/>
  <c r="C955" i="12"/>
  <c r="C956" i="12"/>
  <c r="C957" i="12"/>
  <c r="C958" i="12"/>
  <c r="C959" i="12"/>
  <c r="C960" i="12"/>
  <c r="C961" i="12"/>
  <c r="C962" i="12"/>
  <c r="C963" i="12"/>
  <c r="C964" i="12"/>
  <c r="C965" i="12"/>
  <c r="C966" i="12"/>
  <c r="C967" i="12"/>
  <c r="C968" i="12"/>
  <c r="C969" i="12"/>
  <c r="C970" i="12"/>
  <c r="C971" i="12"/>
  <c r="C972" i="12"/>
  <c r="C973" i="12"/>
  <c r="C974" i="12"/>
  <c r="C975" i="12"/>
  <c r="C976" i="12"/>
  <c r="C977" i="12"/>
  <c r="C978" i="12"/>
  <c r="C979" i="12"/>
  <c r="C980" i="12"/>
  <c r="C981" i="12"/>
  <c r="C982" i="12"/>
  <c r="C983" i="12"/>
  <c r="C984" i="12"/>
  <c r="C985" i="12"/>
  <c r="C986" i="12"/>
  <c r="C987" i="12"/>
  <c r="C988" i="12"/>
  <c r="C989" i="12"/>
  <c r="C990" i="12"/>
  <c r="C991" i="12"/>
  <c r="C992" i="12"/>
  <c r="C993" i="12"/>
  <c r="C994" i="12"/>
  <c r="C995" i="12"/>
  <c r="C996" i="12"/>
  <c r="C997" i="12"/>
  <c r="C998" i="12"/>
  <c r="C999" i="12"/>
  <c r="C1000" i="12"/>
  <c r="C1001" i="12"/>
  <c r="C1002" i="12"/>
  <c r="C1003" i="12"/>
  <c r="C1004" i="12"/>
  <c r="C1005" i="12"/>
  <c r="C1006" i="12"/>
  <c r="C1007" i="12"/>
  <c r="C1008" i="12"/>
  <c r="C1009" i="12"/>
  <c r="C1010" i="12"/>
  <c r="C1011" i="12"/>
  <c r="C1012" i="12"/>
  <c r="C1013" i="12"/>
  <c r="C1014" i="12"/>
  <c r="C1015" i="12"/>
  <c r="C1016" i="12"/>
  <c r="C1017" i="12"/>
  <c r="C1018" i="12"/>
  <c r="C1019" i="12"/>
  <c r="C20" i="12"/>
  <c r="D17" i="12"/>
  <c r="K21" i="4"/>
  <c r="K118" i="5"/>
  <c r="L11" i="9" s="1"/>
  <c r="K102" i="5"/>
  <c r="L10" i="9" s="1"/>
  <c r="K89" i="7"/>
  <c r="R9" i="9" s="1"/>
  <c r="L9" i="9"/>
  <c r="K72" i="5"/>
  <c r="K55" i="5"/>
  <c r="K38" i="5"/>
  <c r="K21" i="5"/>
  <c r="K72" i="7"/>
  <c r="K55" i="7"/>
  <c r="K38" i="7"/>
  <c r="K21" i="7"/>
  <c r="K72" i="6"/>
  <c r="K55" i="6"/>
  <c r="K38" i="6"/>
  <c r="K21" i="6"/>
  <c r="K108" i="4"/>
  <c r="K55" i="4"/>
  <c r="K38" i="4"/>
  <c r="K72" i="2"/>
  <c r="K55" i="2"/>
  <c r="K38" i="2"/>
  <c r="K21" i="2"/>
  <c r="K86" i="1"/>
  <c r="K66" i="1"/>
  <c r="K55" i="1"/>
  <c r="K21" i="1"/>
  <c r="F17" i="12" l="1"/>
  <c r="E15" i="12" s="1"/>
  <c r="K64" i="4" s="1" a="1"/>
  <c r="K64" i="4" s="1"/>
  <c r="K72" i="4" s="1"/>
  <c r="R8" i="9"/>
  <c r="R7" i="9"/>
  <c r="R6" i="9"/>
  <c r="R5" i="9"/>
  <c r="O5" i="9"/>
  <c r="F8" i="9"/>
  <c r="F7" i="9"/>
  <c r="F6" i="9"/>
  <c r="F5" i="9"/>
  <c r="C8" i="9"/>
  <c r="I9" i="9"/>
  <c r="I10" i="9"/>
  <c r="O8" i="9"/>
  <c r="R11" i="9" l="1"/>
  <c r="R10" i="9"/>
  <c r="F10" i="9"/>
  <c r="F9" i="9"/>
  <c r="L8" i="9"/>
  <c r="I8" i="9"/>
  <c r="O7" i="9"/>
  <c r="O6" i="9"/>
  <c r="L7" i="9"/>
  <c r="L6" i="9"/>
  <c r="L5" i="9"/>
  <c r="I7" i="9"/>
  <c r="I5" i="9"/>
  <c r="I6" i="9"/>
  <c r="C5" i="9"/>
  <c r="K38" i="1"/>
  <c r="C6" i="9" s="1"/>
  <c r="K69" i="1"/>
  <c r="C7" i="9" s="1"/>
  <c r="J3" i="7" l="1"/>
  <c r="D8" i="8" s="1"/>
  <c r="J3" i="2"/>
  <c r="D4" i="8" s="1"/>
  <c r="C10" i="9"/>
  <c r="C9" i="9"/>
  <c r="O10" i="9"/>
  <c r="O9" i="9"/>
  <c r="I11" i="9"/>
  <c r="I12" i="9"/>
  <c r="L13" i="9"/>
  <c r="L12" i="9"/>
  <c r="J3" i="6" l="1"/>
  <c r="D7" i="8" s="1"/>
  <c r="J3" i="5"/>
  <c r="D6" i="8" s="1"/>
  <c r="J3" i="1"/>
  <c r="D3" i="8" s="1"/>
  <c r="J3" i="4"/>
  <c r="D5" i="8" s="1"/>
  <c r="E3" i="8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1">
    <bk>
      <extLst>
        <ext uri="{3e2802c4-a4d2-4d8b-9148-e3be6c30e623}">
          <xlrd:rvb i="0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1">
    <bk>
      <rc t="1" v="0"/>
    </bk>
  </valueMetadata>
</metadata>
</file>

<file path=xl/sharedStrings.xml><?xml version="1.0" encoding="utf-8"?>
<sst xmlns="http://schemas.openxmlformats.org/spreadsheetml/2006/main" count="2392" uniqueCount="1249">
  <si>
    <t>litri/(ab*giorno)</t>
  </si>
  <si>
    <t>Valore di Stato - S</t>
  </si>
  <si>
    <r>
      <t xml:space="preserve">Percentuale di acque reflue urbane che soddisfano i requisiti della direttiva sul trattamento delle acque reflue urbane (raccolta e trattamento secondario) </t>
    </r>
    <r>
      <rPr>
        <b/>
        <sz val="11"/>
        <color theme="1"/>
        <rFont val="Calibri"/>
        <family val="2"/>
        <scheme val="minor"/>
      </rPr>
      <t>[%]</t>
    </r>
  </si>
  <si>
    <t>%</t>
  </si>
  <si>
    <t>Valore di Stato - S1</t>
  </si>
  <si>
    <r>
      <t xml:space="preserve">Perdite idriche dell’infrastruttura </t>
    </r>
    <r>
      <rPr>
        <b/>
        <sz val="11"/>
        <color theme="1"/>
        <rFont val="Calibri"/>
        <family val="2"/>
        <scheme val="minor"/>
      </rPr>
      <t xml:space="preserve">(perdite lineari [mc/km] e percentuali [%]) </t>
    </r>
  </si>
  <si>
    <t>Valore di Stato - S2</t>
  </si>
  <si>
    <t>Componente a)</t>
  </si>
  <si>
    <t>Componente b)</t>
  </si>
  <si>
    <r>
      <t>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>/(g*km)</t>
    </r>
  </si>
  <si>
    <r>
      <t>WAter</t>
    </r>
    <r>
      <rPr>
        <b/>
        <vertAlign val="subscript"/>
        <sz val="16"/>
        <color theme="1"/>
        <rFont val="Calibri"/>
        <family val="2"/>
        <scheme val="minor"/>
      </rPr>
      <t>1</t>
    </r>
  </si>
  <si>
    <r>
      <t>WAter</t>
    </r>
    <r>
      <rPr>
        <b/>
        <vertAlign val="subscript"/>
        <sz val="14"/>
        <color theme="1"/>
        <rFont val="Calibri"/>
        <family val="2"/>
        <scheme val="minor"/>
      </rPr>
      <t>1</t>
    </r>
  </si>
  <si>
    <r>
      <t>WAter</t>
    </r>
    <r>
      <rPr>
        <b/>
        <vertAlign val="subscript"/>
        <sz val="14"/>
        <color theme="1"/>
        <rFont val="Calibri"/>
        <family val="2"/>
        <scheme val="minor"/>
      </rPr>
      <t>2</t>
    </r>
  </si>
  <si>
    <r>
      <t>WAter</t>
    </r>
    <r>
      <rPr>
        <b/>
        <vertAlign val="subscript"/>
        <sz val="14"/>
        <color theme="1"/>
        <rFont val="Calibri"/>
        <family val="2"/>
        <scheme val="minor"/>
      </rPr>
      <t>3</t>
    </r>
  </si>
  <si>
    <r>
      <t xml:space="preserve"> WAter</t>
    </r>
    <r>
      <rPr>
        <b/>
        <vertAlign val="subscript"/>
        <sz val="16"/>
        <color theme="1"/>
        <rFont val="Calibri"/>
        <family val="2"/>
        <scheme val="minor"/>
      </rPr>
      <t>3</t>
    </r>
  </si>
  <si>
    <r>
      <t>WAter</t>
    </r>
    <r>
      <rPr>
        <b/>
        <vertAlign val="subscript"/>
        <sz val="16"/>
        <color theme="1"/>
        <rFont val="Calibri"/>
        <family val="2"/>
        <scheme val="minor"/>
      </rPr>
      <t>2</t>
    </r>
  </si>
  <si>
    <t>WAter Index</t>
  </si>
  <si>
    <t>WAste Index</t>
  </si>
  <si>
    <r>
      <t>WAste</t>
    </r>
    <r>
      <rPr>
        <b/>
        <vertAlign val="subscript"/>
        <sz val="14"/>
        <color theme="1"/>
        <rFont val="Calibri"/>
        <family val="2"/>
        <scheme val="minor"/>
      </rPr>
      <t>1</t>
    </r>
  </si>
  <si>
    <r>
      <t>WAste</t>
    </r>
    <r>
      <rPr>
        <b/>
        <vertAlign val="subscript"/>
        <sz val="14"/>
        <color theme="1"/>
        <rFont val="Calibri"/>
        <family val="2"/>
        <scheme val="minor"/>
      </rPr>
      <t>2</t>
    </r>
  </si>
  <si>
    <r>
      <t>WAste</t>
    </r>
    <r>
      <rPr>
        <b/>
        <vertAlign val="subscript"/>
        <sz val="16"/>
        <color theme="1"/>
        <rFont val="Calibri"/>
        <family val="2"/>
        <scheme val="minor"/>
      </rPr>
      <t>1</t>
    </r>
  </si>
  <si>
    <r>
      <t>WAste</t>
    </r>
    <r>
      <rPr>
        <b/>
        <vertAlign val="subscript"/>
        <sz val="16"/>
        <color theme="1"/>
        <rFont val="Calibri"/>
        <family val="2"/>
        <scheme val="minor"/>
      </rPr>
      <t>2</t>
    </r>
  </si>
  <si>
    <r>
      <t xml:space="preserve"> WAste</t>
    </r>
    <r>
      <rPr>
        <b/>
        <vertAlign val="subscript"/>
        <sz val="16"/>
        <color theme="1"/>
        <rFont val="Calibri"/>
        <family val="2"/>
        <scheme val="minor"/>
      </rPr>
      <t>3</t>
    </r>
  </si>
  <si>
    <r>
      <t>WAste</t>
    </r>
    <r>
      <rPr>
        <b/>
        <vertAlign val="subscript"/>
        <sz val="14"/>
        <color theme="1"/>
        <rFont val="Calibri"/>
        <family val="2"/>
        <scheme val="minor"/>
      </rPr>
      <t>3</t>
    </r>
  </si>
  <si>
    <r>
      <t xml:space="preserve">Consumo di acqua per usi domestici </t>
    </r>
    <r>
      <rPr>
        <b/>
        <sz val="11"/>
        <color theme="1"/>
        <rFont val="Calibri"/>
        <family val="2"/>
        <scheme val="minor"/>
      </rPr>
      <t>[litri/pro-capite giorno]</t>
    </r>
  </si>
  <si>
    <t>kg/(ab*anno)</t>
  </si>
  <si>
    <t>Nature and biodiversity Index</t>
  </si>
  <si>
    <r>
      <t>Nature</t>
    </r>
    <r>
      <rPr>
        <b/>
        <vertAlign val="subscript"/>
        <sz val="16"/>
        <color theme="1"/>
        <rFont val="Calibri"/>
        <family val="2"/>
        <scheme val="minor"/>
      </rPr>
      <t>1</t>
    </r>
  </si>
  <si>
    <r>
      <t>Nature</t>
    </r>
    <r>
      <rPr>
        <b/>
        <vertAlign val="subscript"/>
        <sz val="14"/>
        <color theme="1"/>
        <rFont val="Calibri"/>
        <family val="2"/>
        <scheme val="minor"/>
      </rPr>
      <t>1</t>
    </r>
  </si>
  <si>
    <r>
      <t>Nature</t>
    </r>
    <r>
      <rPr>
        <b/>
        <vertAlign val="subscript"/>
        <sz val="16"/>
        <color theme="1"/>
        <rFont val="Calibri"/>
        <family val="2"/>
        <scheme val="minor"/>
      </rPr>
      <t>2</t>
    </r>
  </si>
  <si>
    <r>
      <t>Nature</t>
    </r>
    <r>
      <rPr>
        <b/>
        <vertAlign val="subscript"/>
        <sz val="14"/>
        <color theme="1"/>
        <rFont val="Calibri"/>
        <family val="2"/>
        <scheme val="minor"/>
      </rPr>
      <t>2</t>
    </r>
  </si>
  <si>
    <r>
      <t xml:space="preserve"> Nature</t>
    </r>
    <r>
      <rPr>
        <b/>
        <vertAlign val="subscript"/>
        <sz val="16"/>
        <color theme="1"/>
        <rFont val="Calibri"/>
        <family val="2"/>
        <scheme val="minor"/>
      </rPr>
      <t>3</t>
    </r>
  </si>
  <si>
    <r>
      <t>Nature</t>
    </r>
    <r>
      <rPr>
        <b/>
        <vertAlign val="subscript"/>
        <sz val="14"/>
        <color theme="1"/>
        <rFont val="Calibri"/>
        <family val="2"/>
        <scheme val="minor"/>
      </rPr>
      <t>3</t>
    </r>
  </si>
  <si>
    <r>
      <t xml:space="preserve">Percentuale di aree naturali protette, aree ripristinate e naturalizzate, rispetto all’area comunale </t>
    </r>
    <r>
      <rPr>
        <b/>
        <sz val="11"/>
        <color theme="1"/>
        <rFont val="Calibri"/>
        <family val="2"/>
        <scheme val="minor"/>
      </rPr>
      <t>[%]</t>
    </r>
  </si>
  <si>
    <t>n</t>
  </si>
  <si>
    <t>Noise Index</t>
  </si>
  <si>
    <r>
      <t>Noise</t>
    </r>
    <r>
      <rPr>
        <b/>
        <vertAlign val="subscript"/>
        <sz val="16"/>
        <color theme="1"/>
        <rFont val="Calibri"/>
        <family val="2"/>
        <scheme val="minor"/>
      </rPr>
      <t>1</t>
    </r>
  </si>
  <si>
    <r>
      <t>Noise</t>
    </r>
    <r>
      <rPr>
        <b/>
        <vertAlign val="subscript"/>
        <sz val="16"/>
        <color theme="1"/>
        <rFont val="Calibri"/>
        <family val="2"/>
        <scheme val="minor"/>
      </rPr>
      <t>2</t>
    </r>
  </si>
  <si>
    <r>
      <t xml:space="preserve"> Noise</t>
    </r>
    <r>
      <rPr>
        <b/>
        <vertAlign val="subscript"/>
        <sz val="16"/>
        <color theme="1"/>
        <rFont val="Calibri"/>
        <family val="2"/>
        <scheme val="minor"/>
      </rPr>
      <t>3</t>
    </r>
  </si>
  <si>
    <r>
      <t>Noise</t>
    </r>
    <r>
      <rPr>
        <b/>
        <vertAlign val="subscript"/>
        <sz val="14"/>
        <color theme="1"/>
        <rFont val="Calibri"/>
        <family val="2"/>
        <scheme val="minor"/>
      </rPr>
      <t>1</t>
    </r>
  </si>
  <si>
    <r>
      <t>Noise</t>
    </r>
    <r>
      <rPr>
        <b/>
        <vertAlign val="subscript"/>
        <sz val="14"/>
        <color theme="1"/>
        <rFont val="Calibri"/>
        <family val="2"/>
        <scheme val="minor"/>
      </rPr>
      <t>2</t>
    </r>
  </si>
  <si>
    <r>
      <t>Noise</t>
    </r>
    <r>
      <rPr>
        <b/>
        <vertAlign val="subscript"/>
        <sz val="14"/>
        <color theme="1"/>
        <rFont val="Calibri"/>
        <family val="2"/>
        <scheme val="minor"/>
      </rPr>
      <t>3</t>
    </r>
  </si>
  <si>
    <r>
      <t xml:space="preserve">Percentuale della popolazione esposta a livelli medi di rumore giorno-sera-notte (Lden) ≥ 55 dB </t>
    </r>
    <r>
      <rPr>
        <b/>
        <sz val="11"/>
        <color theme="1"/>
        <rFont val="Calibri"/>
        <family val="2"/>
        <scheme val="minor"/>
      </rPr>
      <t>[%]</t>
    </r>
  </si>
  <si>
    <r>
      <t xml:space="preserve">Percentuale di popolazione (adulta) con disturbi del sonno elevati </t>
    </r>
    <r>
      <rPr>
        <b/>
        <sz val="11"/>
        <color theme="1"/>
        <rFont val="Calibri"/>
        <family val="2"/>
        <scheme val="minor"/>
      </rPr>
      <t>[%]</t>
    </r>
  </si>
  <si>
    <t>Air Index</t>
  </si>
  <si>
    <r>
      <t>Air</t>
    </r>
    <r>
      <rPr>
        <b/>
        <vertAlign val="subscript"/>
        <sz val="16"/>
        <color theme="1"/>
        <rFont val="Calibri"/>
        <family val="2"/>
        <scheme val="minor"/>
      </rPr>
      <t>1</t>
    </r>
  </si>
  <si>
    <r>
      <t>Air</t>
    </r>
    <r>
      <rPr>
        <b/>
        <vertAlign val="subscript"/>
        <sz val="14"/>
        <color theme="1"/>
        <rFont val="Calibri"/>
        <family val="2"/>
        <scheme val="minor"/>
      </rPr>
      <t>1</t>
    </r>
  </si>
  <si>
    <r>
      <t>Air</t>
    </r>
    <r>
      <rPr>
        <b/>
        <vertAlign val="subscript"/>
        <sz val="16"/>
        <color theme="1"/>
        <rFont val="Calibri"/>
        <family val="2"/>
        <scheme val="minor"/>
      </rPr>
      <t>2</t>
    </r>
  </si>
  <si>
    <r>
      <t>Air</t>
    </r>
    <r>
      <rPr>
        <b/>
        <vertAlign val="subscript"/>
        <sz val="14"/>
        <color theme="1"/>
        <rFont val="Calibri"/>
        <family val="2"/>
        <scheme val="minor"/>
      </rPr>
      <t>2</t>
    </r>
  </si>
  <si>
    <r>
      <t xml:space="preserve"> Air</t>
    </r>
    <r>
      <rPr>
        <b/>
        <vertAlign val="subscript"/>
        <sz val="16"/>
        <color theme="1"/>
        <rFont val="Calibri"/>
        <family val="2"/>
        <scheme val="minor"/>
      </rPr>
      <t>3</t>
    </r>
  </si>
  <si>
    <r>
      <t>Air</t>
    </r>
    <r>
      <rPr>
        <b/>
        <vertAlign val="subscript"/>
        <sz val="14"/>
        <color theme="1"/>
        <rFont val="Calibri"/>
        <family val="2"/>
        <scheme val="minor"/>
      </rPr>
      <t>3</t>
    </r>
  </si>
  <si>
    <r>
      <t>μg/m</t>
    </r>
    <r>
      <rPr>
        <vertAlign val="superscript"/>
        <sz val="12"/>
        <color theme="1"/>
        <rFont val="Calibri"/>
        <family val="2"/>
        <scheme val="minor"/>
      </rPr>
      <t>3</t>
    </r>
  </si>
  <si>
    <t>Energy and climate Index</t>
  </si>
  <si>
    <r>
      <t>Energy</t>
    </r>
    <r>
      <rPr>
        <b/>
        <vertAlign val="subscript"/>
        <sz val="16"/>
        <color theme="1"/>
        <rFont val="Calibri"/>
        <family val="2"/>
        <scheme val="minor"/>
      </rPr>
      <t>1</t>
    </r>
  </si>
  <si>
    <r>
      <t>Energy</t>
    </r>
    <r>
      <rPr>
        <b/>
        <vertAlign val="subscript"/>
        <sz val="14"/>
        <color theme="1"/>
        <rFont val="Calibri"/>
        <family val="2"/>
        <scheme val="minor"/>
      </rPr>
      <t>1</t>
    </r>
  </si>
  <si>
    <r>
      <t>Energy</t>
    </r>
    <r>
      <rPr>
        <b/>
        <vertAlign val="subscript"/>
        <sz val="16"/>
        <color theme="1"/>
        <rFont val="Calibri"/>
        <family val="2"/>
        <scheme val="minor"/>
      </rPr>
      <t>2</t>
    </r>
  </si>
  <si>
    <r>
      <t>Energy</t>
    </r>
    <r>
      <rPr>
        <b/>
        <vertAlign val="subscript"/>
        <sz val="14"/>
        <color theme="1"/>
        <rFont val="Calibri"/>
        <family val="2"/>
        <scheme val="minor"/>
      </rPr>
      <t>2</t>
    </r>
  </si>
  <si>
    <r>
      <t xml:space="preserve"> Energy</t>
    </r>
    <r>
      <rPr>
        <b/>
        <vertAlign val="subscript"/>
        <sz val="16"/>
        <color theme="1"/>
        <rFont val="Calibri"/>
        <family val="2"/>
        <scheme val="minor"/>
      </rPr>
      <t>3</t>
    </r>
  </si>
  <si>
    <r>
      <t>Energy</t>
    </r>
    <r>
      <rPr>
        <b/>
        <vertAlign val="subscript"/>
        <sz val="14"/>
        <color theme="1"/>
        <rFont val="Calibri"/>
        <family val="2"/>
        <scheme val="minor"/>
      </rPr>
      <t>3</t>
    </r>
  </si>
  <si>
    <r>
      <t>tonn CO2</t>
    </r>
    <r>
      <rPr>
        <vertAlign val="subscript"/>
        <sz val="12"/>
        <color theme="1"/>
        <rFont val="Calibri"/>
        <family val="2"/>
        <scheme val="minor"/>
      </rPr>
      <t>eq</t>
    </r>
  </si>
  <si>
    <r>
      <t xml:space="preserve">Percentuale di energia rinnovabile autoprodotta </t>
    </r>
    <r>
      <rPr>
        <b/>
        <sz val="11"/>
        <color theme="1"/>
        <rFont val="Calibri"/>
        <family val="2"/>
        <scheme val="minor"/>
      </rPr>
      <t>[%]</t>
    </r>
  </si>
  <si>
    <t>Dotazione di aree verdi per abitante [mq/ab]</t>
  </si>
  <si>
    <t>mq/ab</t>
  </si>
  <si>
    <t>WA2NNA Best Index</t>
  </si>
  <si>
    <t>WA2NNA BEST Index</t>
  </si>
  <si>
    <t>Water</t>
  </si>
  <si>
    <t>Waste</t>
  </si>
  <si>
    <t>Nature and biodiversity</t>
  </si>
  <si>
    <t>Noise</t>
  </si>
  <si>
    <t>Air</t>
  </si>
  <si>
    <t>Energy and climate</t>
  </si>
  <si>
    <r>
      <rPr>
        <u/>
        <sz val="11"/>
        <color theme="1"/>
        <rFont val="Calibri"/>
        <family val="2"/>
        <scheme val="minor"/>
      </rPr>
      <t>Compilare 3 delle 4 sezioni</t>
    </r>
    <r>
      <rPr>
        <sz val="11"/>
        <color theme="1"/>
        <rFont val="Calibri"/>
        <family val="2"/>
        <scheme val="minor"/>
      </rPr>
      <t xml:space="preserve"> (WAter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WAter</t>
    </r>
    <r>
      <rPr>
        <vertAlign val="subscript"/>
        <sz val="11"/>
        <color theme="1"/>
        <rFont val="Calibri"/>
        <family val="2"/>
        <scheme val="minor"/>
      </rPr>
      <t xml:space="preserve">2, </t>
    </r>
    <r>
      <rPr>
        <sz val="11"/>
        <color theme="1"/>
        <rFont val="Calibri"/>
        <family val="2"/>
        <scheme val="minor"/>
      </rPr>
      <t>WAter</t>
    </r>
    <r>
      <rPr>
        <vertAlign val="subscript"/>
        <sz val="11"/>
        <color theme="1"/>
        <rFont val="Calibri"/>
        <family val="2"/>
        <scheme val="minor"/>
      </rPr>
      <t xml:space="preserve">3 </t>
    </r>
    <r>
      <rPr>
        <sz val="11"/>
        <color theme="1"/>
        <rFont val="Calibri"/>
        <family val="2"/>
        <scheme val="minor"/>
      </rPr>
      <t>e WAter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 per la definizione del WAter Index</t>
    </r>
  </si>
  <si>
    <r>
      <t>WAter</t>
    </r>
    <r>
      <rPr>
        <b/>
        <vertAlign val="subscript"/>
        <sz val="16"/>
        <color theme="1"/>
        <rFont val="Calibri"/>
        <family val="2"/>
        <scheme val="minor"/>
      </rPr>
      <t>4</t>
    </r>
  </si>
  <si>
    <r>
      <t>WAter</t>
    </r>
    <r>
      <rPr>
        <b/>
        <vertAlign val="subscript"/>
        <sz val="14"/>
        <color theme="1"/>
        <rFont val="Calibri"/>
        <family val="2"/>
        <scheme val="minor"/>
      </rPr>
      <t>4</t>
    </r>
  </si>
  <si>
    <r>
      <rPr>
        <u/>
        <sz val="11"/>
        <color theme="1"/>
        <rFont val="Calibri"/>
        <family val="2"/>
        <scheme val="minor"/>
      </rPr>
      <t>Compilare 3 delle 4 sezioni</t>
    </r>
    <r>
      <rPr>
        <sz val="11"/>
        <color theme="1"/>
        <rFont val="Calibri"/>
        <family val="2"/>
        <scheme val="minor"/>
      </rPr>
      <t xml:space="preserve"> (WAste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WAste</t>
    </r>
    <r>
      <rPr>
        <vertAlign val="subscript"/>
        <sz val="11"/>
        <color theme="1"/>
        <rFont val="Calibri"/>
        <family val="2"/>
        <scheme val="minor"/>
      </rPr>
      <t xml:space="preserve">2, </t>
    </r>
    <r>
      <rPr>
        <sz val="11"/>
        <color theme="1"/>
        <rFont val="Calibri"/>
        <family val="2"/>
        <scheme val="minor"/>
      </rPr>
      <t>WAste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e WAste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per la definizione del WAste Index</t>
    </r>
  </si>
  <si>
    <r>
      <t xml:space="preserve">Consumo di acqua per usi autorizzati </t>
    </r>
    <r>
      <rPr>
        <b/>
        <sz val="11"/>
        <color theme="1"/>
        <rFont val="Calibri"/>
        <family val="2"/>
        <scheme val="minor"/>
      </rPr>
      <t>[litri/pro-capite giorno]</t>
    </r>
  </si>
  <si>
    <r>
      <t xml:space="preserve">Rifiuti urbani prodotti pro capite </t>
    </r>
    <r>
      <rPr>
        <b/>
        <sz val="11"/>
        <color theme="1"/>
        <rFont val="Calibri"/>
        <family val="2"/>
        <scheme val="minor"/>
      </rPr>
      <t>[kg/ab anno]</t>
    </r>
  </si>
  <si>
    <r>
      <t xml:space="preserve">Tasso di riciclo dei rifiuti urbani </t>
    </r>
    <r>
      <rPr>
        <b/>
        <sz val="11"/>
        <color theme="1"/>
        <rFont val="Calibri"/>
        <family val="2"/>
        <scheme val="minor"/>
      </rPr>
      <t>[%]</t>
    </r>
  </si>
  <si>
    <r>
      <t xml:space="preserve">Percentuale di rifiuti raccolti in maniera differenziata </t>
    </r>
    <r>
      <rPr>
        <b/>
        <sz val="11"/>
        <color theme="1"/>
        <rFont val="Calibri"/>
        <family val="2"/>
        <scheme val="minor"/>
      </rPr>
      <t>[%]</t>
    </r>
  </si>
  <si>
    <r>
      <t xml:space="preserve">Percentuale di rifiuti urbani smaltiti in discarica </t>
    </r>
    <r>
      <rPr>
        <b/>
        <sz val="11"/>
        <color theme="1"/>
        <rFont val="Calibri"/>
        <family val="2"/>
        <scheme val="minor"/>
      </rPr>
      <t>[%]</t>
    </r>
  </si>
  <si>
    <r>
      <t>WAste</t>
    </r>
    <r>
      <rPr>
        <b/>
        <vertAlign val="subscript"/>
        <sz val="16"/>
        <color theme="1"/>
        <rFont val="Calibri"/>
        <family val="2"/>
        <scheme val="minor"/>
      </rPr>
      <t>4</t>
    </r>
  </si>
  <si>
    <r>
      <t>WAste</t>
    </r>
    <r>
      <rPr>
        <b/>
        <vertAlign val="subscript"/>
        <sz val="14"/>
        <color theme="1"/>
        <rFont val="Calibri"/>
        <family val="2"/>
        <scheme val="minor"/>
      </rPr>
      <t>4</t>
    </r>
  </si>
  <si>
    <r>
      <t>Nature</t>
    </r>
    <r>
      <rPr>
        <b/>
        <vertAlign val="subscript"/>
        <sz val="16"/>
        <color theme="1"/>
        <rFont val="Calibri"/>
        <family val="2"/>
        <scheme val="minor"/>
      </rPr>
      <t>4</t>
    </r>
  </si>
  <si>
    <r>
      <t>Nature</t>
    </r>
    <r>
      <rPr>
        <b/>
        <vertAlign val="subscript"/>
        <sz val="14"/>
        <color theme="1"/>
        <rFont val="Calibri"/>
        <family val="2"/>
        <scheme val="minor"/>
      </rPr>
      <t>4</t>
    </r>
  </si>
  <si>
    <r>
      <t xml:space="preserve">Percentuale della popolazione esposta al rumore notturno (Lnight) ≥ 50 dB </t>
    </r>
    <r>
      <rPr>
        <b/>
        <sz val="11"/>
        <color theme="1"/>
        <rFont val="Calibri"/>
        <family val="2"/>
        <scheme val="minor"/>
      </rPr>
      <t>[%]</t>
    </r>
  </si>
  <si>
    <r>
      <t>Noise</t>
    </r>
    <r>
      <rPr>
        <b/>
        <vertAlign val="subscript"/>
        <sz val="16"/>
        <color theme="1"/>
        <rFont val="Calibri"/>
        <family val="2"/>
        <scheme val="minor"/>
      </rPr>
      <t>4</t>
    </r>
  </si>
  <si>
    <r>
      <t>Noise</t>
    </r>
    <r>
      <rPr>
        <b/>
        <vertAlign val="subscript"/>
        <sz val="14"/>
        <color theme="1"/>
        <rFont val="Calibri"/>
        <family val="2"/>
        <scheme val="minor"/>
      </rPr>
      <t>4</t>
    </r>
  </si>
  <si>
    <r>
      <rPr>
        <u/>
        <sz val="11"/>
        <color theme="1"/>
        <rFont val="Calibri"/>
        <family val="2"/>
        <scheme val="minor"/>
      </rPr>
      <t>Compilare 3 delle 4 sezioni</t>
    </r>
    <r>
      <rPr>
        <sz val="11"/>
        <color theme="1"/>
        <rFont val="Calibri"/>
        <family val="2"/>
        <scheme val="minor"/>
      </rPr>
      <t xml:space="preserve"> (Air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Air</t>
    </r>
    <r>
      <rPr>
        <vertAlign val="subscript"/>
        <sz val="11"/>
        <color theme="1"/>
        <rFont val="Calibri"/>
        <family val="2"/>
        <scheme val="minor"/>
      </rPr>
      <t xml:space="preserve">2, </t>
    </r>
    <r>
      <rPr>
        <sz val="11"/>
        <color theme="1"/>
        <rFont val="Calibri"/>
        <family val="2"/>
        <scheme val="minor"/>
      </rPr>
      <t>Air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e Air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per la definizione dell'Air Index</t>
    </r>
  </si>
  <si>
    <r>
      <t xml:space="preserve"> Air</t>
    </r>
    <r>
      <rPr>
        <b/>
        <vertAlign val="subscript"/>
        <sz val="16"/>
        <color theme="1"/>
        <rFont val="Calibri"/>
        <family val="2"/>
        <scheme val="minor"/>
      </rPr>
      <t>4</t>
    </r>
  </si>
  <si>
    <r>
      <t>Air</t>
    </r>
    <r>
      <rPr>
        <b/>
        <vertAlign val="subscript"/>
        <sz val="14"/>
        <color theme="1"/>
        <rFont val="Calibri"/>
        <family val="2"/>
        <scheme val="minor"/>
      </rPr>
      <t>4</t>
    </r>
  </si>
  <si>
    <r>
      <t>Concentrazione di particolato (PM</t>
    </r>
    <r>
      <rPr>
        <b/>
        <vertAlign val="subscript"/>
        <sz val="14"/>
        <color theme="1"/>
        <rFont val="Calibri"/>
        <family val="2"/>
        <scheme val="minor"/>
      </rPr>
      <t>10</t>
    </r>
    <r>
      <rPr>
        <b/>
        <sz val="14"/>
        <color theme="1"/>
        <rFont val="Calibri"/>
        <family val="2"/>
        <scheme val="minor"/>
      </rPr>
      <t xml:space="preserve">) </t>
    </r>
    <r>
      <rPr>
        <b/>
        <sz val="11"/>
        <color theme="1"/>
        <rFont val="Calibri"/>
        <family val="2"/>
        <scheme val="minor"/>
      </rPr>
      <t>[μg/m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]</t>
    </r>
  </si>
  <si>
    <r>
      <t>Concentrazione di particolato (PM</t>
    </r>
    <r>
      <rPr>
        <b/>
        <vertAlign val="subscript"/>
        <sz val="14"/>
        <color theme="1"/>
        <rFont val="Calibri"/>
        <family val="2"/>
        <scheme val="minor"/>
      </rPr>
      <t>2,5</t>
    </r>
    <r>
      <rPr>
        <b/>
        <sz val="14"/>
        <color theme="1"/>
        <rFont val="Calibri"/>
        <family val="2"/>
        <scheme val="minor"/>
      </rPr>
      <t xml:space="preserve">) </t>
    </r>
    <r>
      <rPr>
        <b/>
        <sz val="11"/>
        <color theme="1"/>
        <rFont val="Calibri"/>
        <family val="2"/>
        <scheme val="minor"/>
      </rPr>
      <t>[μg/m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]</t>
    </r>
  </si>
  <si>
    <r>
      <t xml:space="preserve">Densità di verde urbano </t>
    </r>
    <r>
      <rPr>
        <b/>
        <sz val="11"/>
        <color theme="1"/>
        <rFont val="Calibri"/>
        <family val="2"/>
        <scheme val="minor"/>
      </rPr>
      <t>[% su superficie comunale]</t>
    </r>
  </si>
  <si>
    <r>
      <t>Energy</t>
    </r>
    <r>
      <rPr>
        <b/>
        <vertAlign val="subscript"/>
        <sz val="16"/>
        <color theme="1"/>
        <rFont val="Calibri"/>
        <family val="2"/>
        <scheme val="minor"/>
      </rPr>
      <t>4</t>
    </r>
  </si>
  <si>
    <r>
      <t>Energy</t>
    </r>
    <r>
      <rPr>
        <b/>
        <vertAlign val="subscript"/>
        <sz val="14"/>
        <color theme="1"/>
        <rFont val="Calibri"/>
        <family val="2"/>
        <scheme val="minor"/>
      </rPr>
      <t>4</t>
    </r>
  </si>
  <si>
    <r>
      <t xml:space="preserve">Misure di connettività o di reti ecologiche per contrastare la frammentazione espresso in termini percentuali </t>
    </r>
    <r>
      <rPr>
        <b/>
        <sz val="11"/>
        <color theme="1"/>
        <rFont val="Calibri"/>
        <family val="2"/>
        <scheme val="minor"/>
      </rPr>
      <t xml:space="preserve">[%] </t>
    </r>
  </si>
  <si>
    <r>
      <t>Concentrazione di NO</t>
    </r>
    <r>
      <rPr>
        <b/>
        <vertAlign val="subscript"/>
        <sz val="14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[μg/m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]</t>
    </r>
  </si>
  <si>
    <t>Indicatori per Comuni non soggetti all'obbligo di redazione delle mappe acustiche ai sensi della Direttiva 49/2002/CE e del D.Lgs. 194/2005</t>
  </si>
  <si>
    <t>media</t>
  </si>
  <si>
    <t>Conta.numeri</t>
  </si>
  <si>
    <r>
      <t xml:space="preserve"> Nature</t>
    </r>
    <r>
      <rPr>
        <b/>
        <vertAlign val="subscript"/>
        <sz val="16"/>
        <color theme="1"/>
        <rFont val="Calibri"/>
        <family val="2"/>
        <scheme val="minor"/>
      </rPr>
      <t>5</t>
    </r>
  </si>
  <si>
    <r>
      <t xml:space="preserve"> Nature</t>
    </r>
    <r>
      <rPr>
        <b/>
        <vertAlign val="subscript"/>
        <sz val="16"/>
        <color theme="1"/>
        <rFont val="Calibri"/>
        <family val="2"/>
        <scheme val="minor"/>
      </rPr>
      <t>6</t>
    </r>
  </si>
  <si>
    <r>
      <t>Superficie comunale - S</t>
    </r>
    <r>
      <rPr>
        <b/>
        <i/>
        <u/>
        <vertAlign val="subscript"/>
        <sz val="12"/>
        <color theme="1"/>
        <rFont val="Calibri"/>
        <family val="2"/>
        <scheme val="minor"/>
      </rPr>
      <t>1</t>
    </r>
  </si>
  <si>
    <r>
      <t>km</t>
    </r>
    <r>
      <rPr>
        <vertAlign val="superscript"/>
        <sz val="12"/>
        <color theme="1"/>
        <rFont val="Calibri"/>
        <family val="2"/>
        <scheme val="minor"/>
      </rPr>
      <t>2</t>
    </r>
  </si>
  <si>
    <r>
      <t>Nature</t>
    </r>
    <r>
      <rPr>
        <b/>
        <vertAlign val="subscript"/>
        <sz val="14"/>
        <color theme="1"/>
        <rFont val="Calibri"/>
        <family val="2"/>
        <scheme val="minor"/>
      </rPr>
      <t>5</t>
    </r>
  </si>
  <si>
    <r>
      <t xml:space="preserve">Consumo netto di suolo </t>
    </r>
    <r>
      <rPr>
        <sz val="14"/>
        <color theme="1"/>
        <rFont val="Calibri"/>
        <family val="2"/>
        <scheme val="minor"/>
      </rPr>
      <t>[km</t>
    </r>
    <r>
      <rPr>
        <vertAlign val="superscript"/>
        <sz val="14"/>
        <color theme="1"/>
        <rFont val="Calibri"/>
        <family val="2"/>
        <scheme val="minor"/>
      </rPr>
      <t>2</t>
    </r>
    <r>
      <rPr>
        <sz val="14"/>
        <color theme="1"/>
        <rFont val="Calibri"/>
        <family val="2"/>
        <scheme val="minor"/>
      </rPr>
      <t>]</t>
    </r>
  </si>
  <si>
    <r>
      <t>Nature</t>
    </r>
    <r>
      <rPr>
        <b/>
        <vertAlign val="subscript"/>
        <sz val="14"/>
        <color theme="1"/>
        <rFont val="Calibri"/>
        <family val="2"/>
        <scheme val="minor"/>
      </rPr>
      <t>6</t>
    </r>
  </si>
  <si>
    <r>
      <rPr>
        <u/>
        <sz val="11"/>
        <color theme="1"/>
        <rFont val="Calibri"/>
        <family val="2"/>
        <scheme val="minor"/>
      </rPr>
      <t>Compilare 3 delle 6 sezioni</t>
    </r>
    <r>
      <rPr>
        <sz val="11"/>
        <color theme="1"/>
        <rFont val="Calibri"/>
        <family val="2"/>
        <scheme val="minor"/>
      </rPr>
      <t xml:space="preserve"> </t>
    </r>
    <r>
      <rPr>
        <vertAlign val="sub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per la definizione del Nature and biodiversity Index</t>
    </r>
  </si>
  <si>
    <r>
      <t>Noise</t>
    </r>
    <r>
      <rPr>
        <b/>
        <vertAlign val="subscript"/>
        <sz val="16"/>
        <color theme="1"/>
        <rFont val="Calibri"/>
        <family val="2"/>
        <scheme val="minor"/>
      </rPr>
      <t>5</t>
    </r>
  </si>
  <si>
    <r>
      <t>Noise</t>
    </r>
    <r>
      <rPr>
        <b/>
        <vertAlign val="subscript"/>
        <sz val="14"/>
        <color theme="1"/>
        <rFont val="Calibri"/>
        <family val="2"/>
        <scheme val="minor"/>
      </rPr>
      <t>5</t>
    </r>
  </si>
  <si>
    <r>
      <t>Noise</t>
    </r>
    <r>
      <rPr>
        <b/>
        <vertAlign val="subscript"/>
        <sz val="16"/>
        <color theme="1"/>
        <rFont val="Calibri"/>
        <family val="2"/>
        <scheme val="minor"/>
      </rPr>
      <t>6</t>
    </r>
  </si>
  <si>
    <r>
      <t>Noise</t>
    </r>
    <r>
      <rPr>
        <b/>
        <vertAlign val="subscript"/>
        <sz val="14"/>
        <color theme="1"/>
        <rFont val="Calibri"/>
        <family val="2"/>
        <scheme val="minor"/>
      </rPr>
      <t>6</t>
    </r>
  </si>
  <si>
    <r>
      <t>Noise</t>
    </r>
    <r>
      <rPr>
        <b/>
        <vertAlign val="subscript"/>
        <sz val="14"/>
        <color theme="1"/>
        <rFont val="Calibri"/>
        <family val="2"/>
        <scheme val="minor"/>
      </rPr>
      <t>7</t>
    </r>
  </si>
  <si>
    <r>
      <rPr>
        <u/>
        <sz val="11"/>
        <color theme="1"/>
        <rFont val="Calibri"/>
        <family val="2"/>
        <scheme val="minor"/>
      </rPr>
      <t>Compilare 3 delle 7 sezioni</t>
    </r>
    <r>
      <rPr>
        <sz val="11"/>
        <color theme="1"/>
        <rFont val="Calibri"/>
        <family val="2"/>
        <scheme val="minor"/>
      </rPr>
      <t xml:space="preserve"> </t>
    </r>
    <r>
      <rPr>
        <vertAlign val="sub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per la definizione del Noise Index</t>
    </r>
  </si>
  <si>
    <t>Water1</t>
  </si>
  <si>
    <t>Water2</t>
  </si>
  <si>
    <t>Water3</t>
  </si>
  <si>
    <t>Water4</t>
  </si>
  <si>
    <t>Water Index</t>
  </si>
  <si>
    <t>Waste Index</t>
  </si>
  <si>
    <t>Waste1</t>
  </si>
  <si>
    <t>Waste2</t>
  </si>
  <si>
    <t>Waste3</t>
  </si>
  <si>
    <t>Waste4</t>
  </si>
  <si>
    <t>Nature Index</t>
  </si>
  <si>
    <t>Nature1</t>
  </si>
  <si>
    <t>Nature2</t>
  </si>
  <si>
    <t>Nature3</t>
  </si>
  <si>
    <t>Nature4</t>
  </si>
  <si>
    <t>Nature5</t>
  </si>
  <si>
    <t>Nature6</t>
  </si>
  <si>
    <t>Noise1</t>
  </si>
  <si>
    <t>Noise2</t>
  </si>
  <si>
    <t>Noise3</t>
  </si>
  <si>
    <t>Noise4</t>
  </si>
  <si>
    <t>Noise5</t>
  </si>
  <si>
    <t>Noise6</t>
  </si>
  <si>
    <t>Noise7</t>
  </si>
  <si>
    <t>Energy Index</t>
  </si>
  <si>
    <t>Air1</t>
  </si>
  <si>
    <t>Energy1</t>
  </si>
  <si>
    <t>Air2</t>
  </si>
  <si>
    <t>Air3</t>
  </si>
  <si>
    <t>Air4</t>
  </si>
  <si>
    <t>Energy2</t>
  </si>
  <si>
    <t>Energy3</t>
  </si>
  <si>
    <t>Energy4</t>
  </si>
  <si>
    <r>
      <t>Noise</t>
    </r>
    <r>
      <rPr>
        <b/>
        <vertAlign val="subscript"/>
        <sz val="16"/>
        <color theme="1"/>
        <rFont val="Calibri"/>
        <family val="2"/>
        <scheme val="minor"/>
      </rPr>
      <t>7</t>
    </r>
  </si>
  <si>
    <r>
      <t xml:space="preserve">Riduzione percentuale del numero di prodotti fitosanitari pericolosi per l'ambiente utilizzati dal Comune </t>
    </r>
    <r>
      <rPr>
        <sz val="14"/>
        <color theme="1"/>
        <rFont val="Calibri"/>
        <family val="2"/>
        <scheme val="minor"/>
      </rPr>
      <t>[%]</t>
    </r>
  </si>
  <si>
    <t>Esistenza di piani sul rumore</t>
  </si>
  <si>
    <t>n. segnalazioni per 100.000 abitanti</t>
  </si>
  <si>
    <t>I</t>
  </si>
  <si>
    <t>Punteggio</t>
  </si>
  <si>
    <t>n. abitanti</t>
  </si>
  <si>
    <t>Popolazione comunale - S1</t>
  </si>
  <si>
    <t>n. esposti</t>
  </si>
  <si>
    <t>Valore di Riferimento - R</t>
  </si>
  <si>
    <r>
      <t>Energy</t>
    </r>
    <r>
      <rPr>
        <b/>
        <vertAlign val="subscript"/>
        <sz val="16"/>
        <color theme="1"/>
        <rFont val="Calibri"/>
        <family val="2"/>
        <scheme val="minor"/>
      </rPr>
      <t>5</t>
    </r>
  </si>
  <si>
    <r>
      <t>Energy</t>
    </r>
    <r>
      <rPr>
        <b/>
        <vertAlign val="subscript"/>
        <sz val="14"/>
        <color theme="1"/>
        <rFont val="Calibri"/>
        <family val="2"/>
        <scheme val="minor"/>
      </rPr>
      <t>5</t>
    </r>
  </si>
  <si>
    <t>m</t>
  </si>
  <si>
    <t>Distanza media tra le abitazioni e l'area verde più vicina di dimensioni superiori a 0,5 ettari</t>
  </si>
  <si>
    <t>Energy5</t>
  </si>
  <si>
    <t>Valore di Riferimento - R1</t>
  </si>
  <si>
    <t>Valore di Riferimento - R2</t>
  </si>
  <si>
    <r>
      <rPr>
        <u/>
        <sz val="11"/>
        <color theme="1"/>
        <rFont val="Calibri"/>
        <family val="2"/>
        <scheme val="minor"/>
      </rPr>
      <t>Compilare 3 delle 5 sezioni</t>
    </r>
    <r>
      <rPr>
        <sz val="11"/>
        <color theme="1"/>
        <rFont val="Calibri"/>
        <family val="2"/>
        <scheme val="minor"/>
      </rPr>
      <t xml:space="preserve"> </t>
    </r>
    <r>
      <rPr>
        <vertAlign val="sub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per la definizione dell'Energy and climate Index</t>
    </r>
  </si>
  <si>
    <r>
      <rPr>
        <sz val="11"/>
        <color theme="1"/>
        <rFont val="Calibri"/>
        <family val="2"/>
      </rPr>
      <t>I &lt;</t>
    </r>
    <r>
      <rPr>
        <sz val="11"/>
        <color theme="1"/>
        <rFont val="Calibri"/>
        <family val="2"/>
        <scheme val="minor"/>
      </rPr>
      <t xml:space="preserve"> 75</t>
    </r>
  </si>
  <si>
    <r>
      <t xml:space="preserve">100 </t>
    </r>
    <r>
      <rPr>
        <sz val="11"/>
        <color theme="1"/>
        <rFont val="Calibri"/>
        <family val="2"/>
      </rPr>
      <t xml:space="preserve">&lt; </t>
    </r>
    <r>
      <rPr>
        <sz val="11"/>
        <color theme="1"/>
        <rFont val="Calibri"/>
        <family val="2"/>
        <scheme val="minor"/>
      </rPr>
      <t>I ≤ 150</t>
    </r>
  </si>
  <si>
    <t>150 &lt; I ≤ 200</t>
  </si>
  <si>
    <r>
      <rPr>
        <sz val="11"/>
        <color theme="1"/>
        <rFont val="Calibri"/>
        <family val="2"/>
      </rPr>
      <t>I =</t>
    </r>
    <r>
      <rPr>
        <sz val="11"/>
        <color theme="1"/>
        <rFont val="Calibri"/>
        <family val="2"/>
        <scheme val="minor"/>
      </rPr>
      <t xml:space="preserve"> 100</t>
    </r>
  </si>
  <si>
    <r>
      <t xml:space="preserve">80 </t>
    </r>
    <r>
      <rPr>
        <sz val="11"/>
        <color theme="1"/>
        <rFont val="Calibri"/>
        <family val="2"/>
      </rPr>
      <t xml:space="preserve">≤ </t>
    </r>
    <r>
      <rPr>
        <sz val="11"/>
        <color theme="1"/>
        <rFont val="Calibri"/>
        <family val="2"/>
        <scheme val="minor"/>
      </rPr>
      <t>I &lt; 90</t>
    </r>
  </si>
  <si>
    <t>70 ≤ I &lt; 80</t>
  </si>
  <si>
    <t>I &lt; 70</t>
  </si>
  <si>
    <r>
      <rPr>
        <sz val="11"/>
        <color theme="1"/>
        <rFont val="Calibri"/>
        <family val="2"/>
      </rPr>
      <t>a &lt;</t>
    </r>
    <r>
      <rPr>
        <sz val="11"/>
        <color theme="1"/>
        <rFont val="Calibri"/>
        <family val="2"/>
        <scheme val="minor"/>
      </rPr>
      <t xml:space="preserve"> 75</t>
    </r>
  </si>
  <si>
    <r>
      <t xml:space="preserve">100 </t>
    </r>
    <r>
      <rPr>
        <sz val="11"/>
        <color theme="1"/>
        <rFont val="Calibri"/>
        <family val="2"/>
      </rPr>
      <t xml:space="preserve">&lt; </t>
    </r>
    <r>
      <rPr>
        <sz val="11"/>
        <color theme="1"/>
        <rFont val="Calibri"/>
        <family val="2"/>
        <scheme val="minor"/>
      </rPr>
      <t>a ≤ 150</t>
    </r>
  </si>
  <si>
    <t>150 &lt; a ≤ 200</t>
  </si>
  <si>
    <r>
      <t xml:space="preserve">75 </t>
    </r>
    <r>
      <rPr>
        <sz val="11"/>
        <color theme="1"/>
        <rFont val="Aptos Narrow"/>
        <family val="2"/>
      </rPr>
      <t>≤ a ≤100</t>
    </r>
  </si>
  <si>
    <r>
      <rPr>
        <sz val="11"/>
        <color theme="1"/>
        <rFont val="Calibri"/>
        <family val="2"/>
      </rPr>
      <t>b ≤</t>
    </r>
    <r>
      <rPr>
        <sz val="11"/>
        <color theme="1"/>
        <rFont val="Calibri"/>
        <family val="2"/>
        <scheme val="minor"/>
      </rPr>
      <t xml:space="preserve"> 100</t>
    </r>
  </si>
  <si>
    <r>
      <t xml:space="preserve">100 </t>
    </r>
    <r>
      <rPr>
        <sz val="11"/>
        <color theme="1"/>
        <rFont val="Aptos Narrow"/>
        <family val="2"/>
      </rPr>
      <t>&lt; b ≤ 200</t>
    </r>
  </si>
  <si>
    <r>
      <t xml:space="preserve">90 </t>
    </r>
    <r>
      <rPr>
        <sz val="11"/>
        <color theme="1"/>
        <rFont val="Aptos Narrow"/>
        <family val="2"/>
      </rPr>
      <t>≤ I &lt; 100</t>
    </r>
  </si>
  <si>
    <r>
      <t xml:space="preserve">75 </t>
    </r>
    <r>
      <rPr>
        <sz val="11"/>
        <color theme="1"/>
        <rFont val="Aptos Narrow"/>
        <family val="2"/>
      </rPr>
      <t>≤ I ≤ 100</t>
    </r>
  </si>
  <si>
    <r>
      <t xml:space="preserve">200 </t>
    </r>
    <r>
      <rPr>
        <sz val="11"/>
        <color theme="1"/>
        <rFont val="Calibri"/>
        <family val="2"/>
      </rPr>
      <t xml:space="preserve">&lt; </t>
    </r>
    <r>
      <rPr>
        <sz val="11"/>
        <color theme="1"/>
        <rFont val="Calibri"/>
        <family val="2"/>
        <scheme val="minor"/>
      </rPr>
      <t>b ≤ 300</t>
    </r>
  </si>
  <si>
    <t>300 &lt; b ≤ 400</t>
  </si>
  <si>
    <t>b &gt; 400</t>
  </si>
  <si>
    <t>a &gt; 200</t>
  </si>
  <si>
    <t>I &gt; 200</t>
  </si>
  <si>
    <r>
      <rPr>
        <sz val="11"/>
        <color theme="1"/>
        <rFont val="Calibri"/>
        <family val="2"/>
      </rPr>
      <t xml:space="preserve">I </t>
    </r>
    <r>
      <rPr>
        <sz val="11"/>
        <color theme="1"/>
        <rFont val="Aptos Narrow"/>
        <family val="2"/>
      </rPr>
      <t>≥</t>
    </r>
    <r>
      <rPr>
        <sz val="11"/>
        <color theme="1"/>
        <rFont val="Calibri"/>
        <family val="2"/>
        <scheme val="minor"/>
      </rPr>
      <t xml:space="preserve"> 100</t>
    </r>
  </si>
  <si>
    <r>
      <t xml:space="preserve">75 </t>
    </r>
    <r>
      <rPr>
        <sz val="11"/>
        <color theme="1"/>
        <rFont val="Aptos Narrow"/>
        <family val="2"/>
      </rPr>
      <t>≤ I &lt; 100</t>
    </r>
  </si>
  <si>
    <r>
      <t xml:space="preserve">50 </t>
    </r>
    <r>
      <rPr>
        <sz val="11"/>
        <color theme="1"/>
        <rFont val="Calibri"/>
        <family val="2"/>
      </rPr>
      <t xml:space="preserve">≤ </t>
    </r>
    <r>
      <rPr>
        <sz val="11"/>
        <color theme="1"/>
        <rFont val="Calibri"/>
        <family val="2"/>
        <scheme val="minor"/>
      </rPr>
      <t>I &lt; 75</t>
    </r>
  </si>
  <si>
    <t>25 ≤ I &lt; 50</t>
  </si>
  <si>
    <t>I &lt; 25</t>
  </si>
  <si>
    <r>
      <rPr>
        <sz val="11"/>
        <color theme="1"/>
        <rFont val="Calibri"/>
        <family val="2"/>
      </rPr>
      <t xml:space="preserve">I </t>
    </r>
    <r>
      <rPr>
        <sz val="11"/>
        <color theme="1"/>
        <rFont val="Aptos Narrow"/>
        <family val="2"/>
      </rPr>
      <t>≥</t>
    </r>
    <r>
      <rPr>
        <sz val="11"/>
        <color theme="1"/>
        <rFont val="Calibri"/>
        <family val="2"/>
        <scheme val="minor"/>
      </rPr>
      <t xml:space="preserve"> 85</t>
    </r>
  </si>
  <si>
    <r>
      <t xml:space="preserve">70 </t>
    </r>
    <r>
      <rPr>
        <sz val="11"/>
        <color theme="1"/>
        <rFont val="Aptos Narrow"/>
        <family val="2"/>
      </rPr>
      <t>≤ I &lt; 85</t>
    </r>
  </si>
  <si>
    <r>
      <t xml:space="preserve">55 </t>
    </r>
    <r>
      <rPr>
        <sz val="11"/>
        <color theme="1"/>
        <rFont val="Calibri"/>
        <family val="2"/>
      </rPr>
      <t xml:space="preserve">≤ </t>
    </r>
    <r>
      <rPr>
        <sz val="11"/>
        <color theme="1"/>
        <rFont val="Calibri"/>
        <family val="2"/>
        <scheme val="minor"/>
      </rPr>
      <t>I &lt; 70</t>
    </r>
  </si>
  <si>
    <t>40 ≤ I &lt; 55</t>
  </si>
  <si>
    <t>I &lt; 40</t>
  </si>
  <si>
    <r>
      <rPr>
        <sz val="11"/>
        <color theme="1"/>
        <rFont val="Calibri"/>
        <family val="2"/>
      </rPr>
      <t>I ≤</t>
    </r>
    <r>
      <rPr>
        <sz val="11"/>
        <color theme="1"/>
        <rFont val="Calibri"/>
        <family val="2"/>
        <scheme val="minor"/>
      </rPr>
      <t xml:space="preserve"> 100</t>
    </r>
  </si>
  <si>
    <r>
      <t xml:space="preserve">100 </t>
    </r>
    <r>
      <rPr>
        <sz val="11"/>
        <color theme="1"/>
        <rFont val="Aptos Narrow"/>
        <family val="2"/>
      </rPr>
      <t>&lt; I ≤ 150</t>
    </r>
  </si>
  <si>
    <r>
      <t xml:space="preserve">150 </t>
    </r>
    <r>
      <rPr>
        <sz val="11"/>
        <color theme="1"/>
        <rFont val="Calibri"/>
        <family val="2"/>
      </rPr>
      <t xml:space="preserve">&lt; </t>
    </r>
    <r>
      <rPr>
        <sz val="11"/>
        <color theme="1"/>
        <rFont val="Calibri"/>
        <family val="2"/>
        <scheme val="minor"/>
      </rPr>
      <t>I ≤ 200</t>
    </r>
  </si>
  <si>
    <t>200 &lt; I ≤ 250</t>
  </si>
  <si>
    <t>I &gt; 250</t>
  </si>
  <si>
    <r>
      <rPr>
        <sz val="11"/>
        <color theme="1"/>
        <rFont val="Calibri"/>
        <family val="2"/>
      </rPr>
      <t>I &gt;</t>
    </r>
    <r>
      <rPr>
        <sz val="11"/>
        <color theme="1"/>
        <rFont val="Calibri"/>
        <family val="2"/>
        <scheme val="minor"/>
      </rPr>
      <t xml:space="preserve"> 100</t>
    </r>
  </si>
  <si>
    <r>
      <t xml:space="preserve">35 </t>
    </r>
    <r>
      <rPr>
        <sz val="11"/>
        <color theme="1"/>
        <rFont val="Calibri"/>
        <family val="2"/>
      </rPr>
      <t xml:space="preserve">≤ </t>
    </r>
    <r>
      <rPr>
        <sz val="11"/>
        <color theme="1"/>
        <rFont val="Calibri"/>
        <family val="2"/>
        <scheme val="minor"/>
      </rPr>
      <t>I &lt; 65</t>
    </r>
  </si>
  <si>
    <t>25 &lt; I ≤ 50</t>
  </si>
  <si>
    <t>I ≤ 25</t>
  </si>
  <si>
    <r>
      <t>65 ≤</t>
    </r>
    <r>
      <rPr>
        <sz val="11"/>
        <color theme="1"/>
        <rFont val="Aptos Narrow"/>
        <family val="2"/>
      </rPr>
      <t xml:space="preserve"> I ≤ 100</t>
    </r>
  </si>
  <si>
    <t>I &lt; 5</t>
  </si>
  <si>
    <t>5 ≤ I &lt; 35</t>
  </si>
  <si>
    <r>
      <t>75 &lt;</t>
    </r>
    <r>
      <rPr>
        <sz val="11"/>
        <color theme="1"/>
        <rFont val="Aptos Narrow"/>
        <family val="2"/>
      </rPr>
      <t xml:space="preserve"> I ≤ 100</t>
    </r>
  </si>
  <si>
    <r>
      <t xml:space="preserve">50 </t>
    </r>
    <r>
      <rPr>
        <sz val="11"/>
        <color theme="1"/>
        <rFont val="Calibri"/>
        <family val="2"/>
      </rPr>
      <t xml:space="preserve">&lt; </t>
    </r>
    <r>
      <rPr>
        <sz val="11"/>
        <color theme="1"/>
        <rFont val="Calibri"/>
        <family val="2"/>
        <scheme val="minor"/>
      </rPr>
      <t>I ≤ 75</t>
    </r>
  </si>
  <si>
    <r>
      <rPr>
        <sz val="11"/>
        <color theme="1"/>
        <rFont val="Calibri"/>
        <family val="2"/>
      </rPr>
      <t>I ≤</t>
    </r>
    <r>
      <rPr>
        <sz val="11"/>
        <color theme="1"/>
        <rFont val="Calibri"/>
        <family val="2"/>
        <scheme val="minor"/>
      </rPr>
      <t xml:space="preserve"> 0</t>
    </r>
  </si>
  <si>
    <r>
      <rPr>
        <sz val="11"/>
        <color theme="1"/>
        <rFont val="Calibri"/>
        <family val="2"/>
      </rPr>
      <t>I &lt;</t>
    </r>
    <r>
      <rPr>
        <sz val="11"/>
        <color theme="1"/>
        <rFont val="Calibri"/>
        <family val="2"/>
        <scheme val="minor"/>
      </rPr>
      <t xml:space="preserve"> 50</t>
    </r>
  </si>
  <si>
    <r>
      <t>50</t>
    </r>
    <r>
      <rPr>
        <sz val="11"/>
        <color theme="1"/>
        <rFont val="Aptos Narrow"/>
        <family val="2"/>
      </rPr>
      <t>≤ I ≤ 75</t>
    </r>
  </si>
  <si>
    <r>
      <t xml:space="preserve">75 </t>
    </r>
    <r>
      <rPr>
        <sz val="11"/>
        <color theme="1"/>
        <rFont val="Calibri"/>
        <family val="2"/>
      </rPr>
      <t xml:space="preserve">&lt; </t>
    </r>
    <r>
      <rPr>
        <sz val="11"/>
        <color theme="1"/>
        <rFont val="Calibri"/>
        <family val="2"/>
        <scheme val="minor"/>
      </rPr>
      <t>I ≤ 100</t>
    </r>
  </si>
  <si>
    <t>100 &lt; I ≤ 150</t>
  </si>
  <si>
    <t>I &gt; 150</t>
  </si>
  <si>
    <r>
      <t xml:space="preserve">Percentuale di copertura arborea </t>
    </r>
    <r>
      <rPr>
        <b/>
        <sz val="11"/>
        <color theme="1"/>
        <rFont val="Calibri"/>
        <family val="2"/>
        <scheme val="minor"/>
      </rPr>
      <t xml:space="preserve">[%] </t>
    </r>
  </si>
  <si>
    <r>
      <t xml:space="preserve">Variazione del numero di specie di uccelli autoctoni nell'area urbana o agglomerato urbano </t>
    </r>
    <r>
      <rPr>
        <b/>
        <sz val="11"/>
        <color theme="1"/>
        <rFont val="Calibri"/>
        <family val="2"/>
        <scheme val="minor"/>
      </rPr>
      <t>[n]</t>
    </r>
  </si>
  <si>
    <t>nota</t>
  </si>
  <si>
    <t xml:space="preserve">nota: </t>
  </si>
  <si>
    <t>Prodotti fitosanitari utilizzati direttamente, eventualmente</t>
  </si>
  <si>
    <t xml:space="preserve">integrati dalle informazioni dei soggetti terzi gestori 
delle  </t>
  </si>
  <si>
    <t>aree frequentate dalla popolazione o da gruppi vulnerabili</t>
  </si>
  <si>
    <t>Se disponibili, il dato può essere integrato dalle emissioni</t>
  </si>
  <si>
    <t>a livello del territorio</t>
  </si>
  <si>
    <t>nota:</t>
  </si>
  <si>
    <t xml:space="preserve">Metodologia PNIEC -&gt; </t>
  </si>
  <si>
    <t xml:space="preserve">[produzione di energia elettrica da fonti rinnovabili (Fotovoltaico) (tep) </t>
  </si>
  <si>
    <t>+  consumo di energia termica da rinnovabile (solare e/o teleriscaldamento) (tep)]</t>
  </si>
  <si>
    <t>/ [consumi di energia complessivi (tep)]</t>
  </si>
  <si>
    <r>
      <t>Km</t>
    </r>
    <r>
      <rPr>
        <vertAlign val="superscript"/>
        <sz val="12"/>
        <color theme="1"/>
        <rFont val="Calibri"/>
        <family val="2"/>
        <scheme val="minor"/>
      </rPr>
      <t>2</t>
    </r>
  </si>
  <si>
    <r>
      <t>A</t>
    </r>
    <r>
      <rPr>
        <vertAlign val="subscript"/>
        <sz val="11"/>
        <color theme="1"/>
        <rFont val="Calibri"/>
        <family val="2"/>
        <scheme val="minor"/>
      </rPr>
      <t>G1</t>
    </r>
  </si>
  <si>
    <r>
      <t>A</t>
    </r>
    <r>
      <rPr>
        <vertAlign val="subscript"/>
        <sz val="11"/>
        <color theme="1"/>
        <rFont val="Calibri"/>
        <family val="2"/>
        <scheme val="minor"/>
      </rPr>
      <t>G2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</si>
  <si>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</si>
  <si>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</si>
  <si>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</si>
  <si>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</si>
  <si>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</si>
  <si>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</si>
  <si>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</si>
  <si>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</si>
  <si>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</si>
  <si>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</si>
  <si>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</si>
  <si>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</si>
  <si>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</si>
  <si>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</si>
  <si>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</si>
  <si>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</si>
  <si>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</si>
  <si>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</si>
  <si>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</si>
  <si>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</si>
  <si>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</si>
  <si>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</si>
  <si>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</si>
  <si>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</si>
  <si>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</si>
  <si>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</si>
  <si>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</si>
  <si>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</si>
  <si>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</si>
  <si>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</si>
  <si>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</si>
  <si>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</si>
  <si>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</si>
  <si>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</si>
  <si>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</si>
  <si>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</si>
  <si>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</si>
  <si>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</si>
  <si>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</si>
  <si>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</si>
  <si>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</si>
  <si>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</si>
  <si>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</si>
  <si>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</si>
  <si>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</si>
  <si>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</si>
  <si>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</si>
  <si>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</si>
  <si>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</si>
  <si>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</si>
  <si>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</si>
  <si>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</si>
  <si>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</si>
  <si>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</si>
  <si>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</si>
  <si>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</si>
  <si>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</si>
  <si>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</si>
  <si>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</si>
  <si>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</si>
  <si>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</si>
  <si>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</si>
  <si>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</si>
  <si>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</si>
  <si>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</si>
  <si>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</si>
  <si>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</si>
  <si>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</si>
  <si>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</si>
  <si>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</si>
  <si>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</si>
  <si>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</si>
  <si>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</si>
  <si>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</si>
  <si>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</si>
  <si>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</si>
  <si>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</si>
  <si>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</si>
  <si>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</si>
  <si>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</si>
  <si>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</si>
  <si>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</si>
  <si>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</si>
  <si>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</si>
  <si>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</si>
  <si>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</si>
  <si>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</si>
  <si>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</si>
  <si>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</si>
  <si>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</si>
  <si>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</si>
  <si>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</si>
  <si>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</si>
  <si>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</si>
  <si>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</si>
  <si>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</si>
  <si>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</si>
  <si>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G100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</si>
  <si>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G101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</si>
  <si>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G102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</si>
  <si>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G103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</si>
  <si>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G104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</si>
  <si>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G105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</si>
  <si>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G106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</si>
  <si>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G107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</si>
  <si>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G108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</si>
  <si>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G109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</si>
  <si>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G110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</si>
  <si>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G111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</si>
  <si>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G112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</si>
  <si>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G113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</si>
  <si>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G114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</si>
  <si>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G115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</si>
  <si>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G116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</si>
  <si>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G117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</si>
  <si>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G118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</si>
  <si>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G119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</si>
  <si>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G120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</si>
  <si>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G121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</si>
  <si>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G122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</si>
  <si>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G123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</si>
  <si>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G124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</si>
  <si>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G125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</si>
  <si>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G126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</si>
  <si>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G127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</si>
  <si>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G128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</si>
  <si>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G129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</si>
  <si>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G130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</si>
  <si>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G131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</si>
  <si>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G132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</si>
  <si>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G133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</si>
  <si>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G134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</si>
  <si>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G135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</si>
  <si>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G136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</si>
  <si>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G137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</si>
  <si>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G138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</si>
  <si>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G139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</si>
  <si>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G140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</si>
  <si>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G141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</si>
  <si>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G142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</si>
  <si>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G143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</si>
  <si>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G144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</si>
  <si>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G145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</si>
  <si>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G146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</si>
  <si>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G147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</si>
  <si>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G148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</si>
  <si>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G149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</si>
  <si>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G150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</si>
  <si>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G151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</si>
  <si>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G152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</si>
  <si>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G153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</si>
  <si>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G154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</si>
  <si>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G155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</si>
  <si>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G156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</si>
  <si>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G157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</si>
  <si>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G158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</si>
  <si>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G159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</si>
  <si>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G160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</si>
  <si>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G161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</si>
  <si>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G162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</si>
  <si>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G163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</si>
  <si>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G164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</si>
  <si>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G165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</si>
  <si>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G166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</si>
  <si>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G167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</si>
  <si>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G168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</si>
  <si>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G169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</si>
  <si>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G170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</si>
  <si>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G171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</si>
  <si>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G172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</si>
  <si>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G173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</si>
  <si>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G174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</si>
  <si>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G175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</si>
  <si>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G176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</si>
  <si>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G177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</si>
  <si>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G178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</si>
  <si>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G179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</si>
  <si>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G180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</si>
  <si>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G181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</si>
  <si>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G182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</si>
  <si>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G183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</si>
  <si>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G184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</si>
  <si>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G185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</si>
  <si>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G186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</si>
  <si>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G187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</si>
  <si>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G188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</si>
  <si>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G189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</si>
  <si>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G190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</si>
  <si>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G191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</si>
  <si>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G192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</si>
  <si>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G193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</si>
  <si>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G194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</si>
  <si>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G195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</si>
  <si>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G196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</si>
  <si>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G197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</si>
  <si>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G198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</si>
  <si>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G199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</si>
  <si>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G200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</si>
  <si>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G201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</si>
  <si>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G202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</si>
  <si>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G203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</si>
  <si>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G204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</si>
  <si>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G205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</si>
  <si>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G206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</si>
  <si>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G207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</si>
  <si>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G208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</si>
  <si>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G209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</si>
  <si>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G210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</si>
  <si>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G211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</si>
  <si>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G212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</si>
  <si>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G213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</si>
  <si>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G214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</si>
  <si>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G215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</si>
  <si>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G216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</si>
  <si>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G217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</si>
  <si>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G218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</si>
  <si>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G219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</si>
  <si>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G220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</si>
  <si>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G221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</si>
  <si>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G222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</si>
  <si>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G223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</si>
  <si>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G224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</si>
  <si>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G225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</si>
  <si>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G226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</si>
  <si>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G227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</si>
  <si>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G228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</si>
  <si>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G229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</si>
  <si>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G230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</si>
  <si>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G231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</si>
  <si>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G232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</si>
  <si>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G233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</si>
  <si>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G234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</si>
  <si>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G235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</si>
  <si>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G236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</si>
  <si>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G237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</si>
  <si>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G238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</si>
  <si>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G239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</si>
  <si>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G240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</si>
  <si>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G241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</si>
  <si>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G242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</si>
  <si>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G243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</si>
  <si>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G244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</si>
  <si>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G245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</si>
  <si>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G246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</si>
  <si>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G247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</si>
  <si>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G248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</si>
  <si>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G249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</si>
  <si>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G250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</si>
  <si>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G251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</si>
  <si>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G252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</si>
  <si>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G253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</si>
  <si>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G254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</si>
  <si>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G255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</si>
  <si>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G256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</si>
  <si>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G257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</si>
  <si>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G258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</si>
  <si>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G259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</si>
  <si>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G260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</si>
  <si>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G261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</si>
  <si>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G262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</si>
  <si>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G263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</si>
  <si>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G264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</si>
  <si>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G265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</si>
  <si>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G266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</si>
  <si>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G267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</si>
  <si>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G268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</si>
  <si>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G269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</si>
  <si>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G270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</si>
  <si>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G271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</si>
  <si>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G272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</si>
  <si>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G273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</si>
  <si>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G274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</si>
  <si>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G275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</si>
  <si>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G276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</si>
  <si>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G277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</si>
  <si>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G278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</si>
  <si>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G279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</si>
  <si>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G280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</si>
  <si>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G281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</si>
  <si>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G282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</si>
  <si>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G283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</si>
  <si>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G284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</si>
  <si>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G285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</si>
  <si>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G286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</si>
  <si>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G287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</si>
  <si>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G288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</si>
  <si>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G289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</si>
  <si>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G290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</si>
  <si>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G291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</si>
  <si>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G292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</si>
  <si>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G293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</si>
  <si>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G294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</si>
  <si>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G295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</si>
  <si>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G296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</si>
  <si>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G297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</si>
  <si>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G298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</si>
  <si>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G299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</si>
  <si>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G300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</si>
  <si>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G301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</si>
  <si>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G302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</si>
  <si>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G303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</si>
  <si>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G304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</si>
  <si>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G305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</si>
  <si>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G306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</si>
  <si>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G307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</si>
  <si>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G308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</si>
  <si>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G309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</si>
  <si>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G310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</si>
  <si>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G311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</si>
  <si>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G312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</si>
  <si>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G313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</si>
  <si>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G314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</si>
  <si>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G315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</si>
  <si>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G316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</si>
  <si>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G317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</si>
  <si>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G318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</si>
  <si>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G319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</si>
  <si>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G320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</si>
  <si>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G321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</si>
  <si>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G322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</si>
  <si>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G323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</si>
  <si>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G324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</si>
  <si>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G325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</si>
  <si>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G326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</si>
  <si>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G327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</si>
  <si>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G328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</si>
  <si>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G329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</si>
  <si>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G330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</si>
  <si>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G331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</si>
  <si>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G332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</si>
  <si>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G333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</si>
  <si>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G334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</si>
  <si>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G335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</si>
  <si>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G336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</si>
  <si>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G337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</si>
  <si>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G338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</si>
  <si>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G339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</si>
  <si>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G340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</si>
  <si>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G341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</si>
  <si>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G342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</si>
  <si>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G343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</si>
  <si>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G344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</si>
  <si>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G345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</si>
  <si>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G346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</si>
  <si>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G347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</si>
  <si>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G348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</si>
  <si>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G349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</si>
  <si>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G350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</si>
  <si>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G351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</si>
  <si>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G352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</si>
  <si>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G353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</si>
  <si>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G354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</si>
  <si>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G355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</si>
  <si>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G356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</si>
  <si>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G357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</si>
  <si>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G358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</si>
  <si>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G359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</si>
  <si>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G360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</si>
  <si>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G361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</si>
  <si>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G362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</si>
  <si>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G363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</si>
  <si>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G364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</si>
  <si>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G365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</si>
  <si>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G366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</si>
  <si>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G367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</si>
  <si>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G368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</si>
  <si>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G369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</si>
  <si>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G370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</si>
  <si>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G371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</si>
  <si>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G372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</si>
  <si>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G373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</si>
  <si>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G374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</si>
  <si>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G375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</si>
  <si>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G376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</si>
  <si>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G377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</si>
  <si>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G378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</si>
  <si>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G379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</si>
  <si>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G380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</si>
  <si>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G381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</si>
  <si>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G382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</si>
  <si>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G383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</si>
  <si>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G384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</si>
  <si>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G385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</si>
  <si>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G386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</si>
  <si>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G387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</si>
  <si>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G388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</si>
  <si>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G389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</si>
  <si>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G390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</si>
  <si>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G391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</si>
  <si>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G392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</si>
  <si>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G393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</si>
  <si>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G394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</si>
  <si>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G395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</si>
  <si>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G396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</si>
  <si>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G397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</si>
  <si>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G398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</si>
  <si>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G399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</si>
  <si>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G400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</si>
  <si>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G401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</si>
  <si>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G402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</si>
  <si>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G403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</si>
  <si>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G404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</si>
  <si>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G405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</si>
  <si>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G406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</si>
  <si>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G407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</si>
  <si>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G408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</si>
  <si>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G409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</si>
  <si>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G410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</si>
  <si>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G411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</si>
  <si>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G412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</si>
  <si>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G413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</si>
  <si>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G414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</si>
  <si>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G415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</si>
  <si>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G416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</si>
  <si>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G417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</si>
  <si>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G418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</si>
  <si>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G419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</si>
  <si>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G420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</si>
  <si>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G421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</si>
  <si>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G422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</si>
  <si>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G423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</si>
  <si>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G424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</si>
  <si>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G425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</si>
  <si>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G426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</si>
  <si>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G427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</si>
  <si>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G428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</si>
  <si>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G429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</si>
  <si>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G430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</si>
  <si>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G431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</si>
  <si>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G432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</si>
  <si>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G433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</si>
  <si>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G434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</si>
  <si>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G435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</si>
  <si>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G436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</si>
  <si>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G437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</si>
  <si>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G438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</si>
  <si>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G439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</si>
  <si>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G440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</si>
  <si>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G441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</si>
  <si>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G442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</si>
  <si>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G443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</si>
  <si>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G444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</si>
  <si>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G445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</si>
  <si>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G446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</si>
  <si>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G447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</si>
  <si>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G448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</si>
  <si>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G449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</si>
  <si>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G450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</si>
  <si>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G451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</si>
  <si>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G452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</si>
  <si>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G453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</si>
  <si>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G454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</si>
  <si>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G455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</si>
  <si>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G456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</si>
  <si>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G457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</si>
  <si>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G458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</si>
  <si>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G459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</si>
  <si>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G460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</si>
  <si>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G461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</si>
  <si>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G462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</si>
  <si>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G463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</si>
  <si>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G464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</si>
  <si>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G465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</si>
  <si>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G466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</si>
  <si>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G467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</si>
  <si>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G468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</si>
  <si>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G469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</si>
  <si>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G470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</si>
  <si>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G471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</si>
  <si>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G472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</si>
  <si>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G473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</si>
  <si>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G474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</si>
  <si>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G475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</si>
  <si>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G476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</si>
  <si>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G477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</si>
  <si>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G478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</si>
  <si>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G479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</si>
  <si>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G480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</si>
  <si>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G481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</si>
  <si>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G482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</si>
  <si>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G483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</si>
  <si>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G484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</si>
  <si>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G485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</si>
  <si>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G486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</si>
  <si>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G487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</si>
  <si>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G488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</si>
  <si>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G489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</si>
  <si>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G490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</si>
  <si>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G491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</si>
  <si>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G492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</si>
  <si>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G493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</si>
  <si>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G494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</si>
  <si>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G495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</si>
  <si>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G496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</si>
  <si>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G497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</si>
  <si>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G498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</si>
  <si>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G499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</si>
  <si>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G500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</si>
  <si>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G501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</si>
  <si>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G502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</si>
  <si>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G503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</si>
  <si>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G504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</si>
  <si>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G505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</si>
  <si>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G506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</si>
  <si>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G507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</si>
  <si>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G508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</si>
  <si>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G509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</si>
  <si>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G510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</si>
  <si>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G511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</si>
  <si>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G512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</si>
  <si>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G513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</si>
  <si>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G514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</si>
  <si>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G515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</si>
  <si>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G516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</si>
  <si>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G517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</si>
  <si>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G518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</si>
  <si>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G519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</si>
  <si>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G520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</si>
  <si>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G521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</si>
  <si>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G522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</si>
  <si>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G523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</si>
  <si>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G524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</si>
  <si>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G525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</si>
  <si>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G526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</si>
  <si>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G527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</si>
  <si>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G528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</si>
  <si>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G529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</si>
  <si>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G530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</si>
  <si>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G531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</si>
  <si>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G532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</si>
  <si>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G533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</si>
  <si>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G534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</si>
  <si>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G535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</si>
  <si>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G536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</si>
  <si>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G537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</si>
  <si>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G538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</si>
  <si>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G539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</si>
  <si>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G540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</si>
  <si>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G541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</si>
  <si>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G542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</si>
  <si>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G543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</si>
  <si>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G544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</si>
  <si>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G545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</si>
  <si>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G546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</si>
  <si>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G547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</si>
  <si>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G548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</si>
  <si>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G549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</si>
  <si>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G550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</si>
  <si>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G551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</si>
  <si>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G552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</si>
  <si>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G553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</si>
  <si>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G554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</si>
  <si>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G555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</si>
  <si>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G556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</si>
  <si>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G557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</si>
  <si>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G558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</si>
  <si>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G559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</si>
  <si>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G560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</si>
  <si>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G561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</si>
  <si>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G562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</si>
  <si>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G563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</si>
  <si>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G564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</si>
  <si>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G565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</si>
  <si>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G566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</si>
  <si>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G567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</si>
  <si>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G568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</si>
  <si>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G569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</si>
  <si>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G570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</si>
  <si>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G571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</si>
  <si>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G572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</si>
  <si>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G573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</si>
  <si>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G574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</si>
  <si>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G575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</si>
  <si>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G576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</si>
  <si>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G577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</si>
  <si>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G578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</si>
  <si>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G579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</si>
  <si>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G580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</si>
  <si>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G581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</si>
  <si>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G582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</si>
  <si>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G583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</si>
  <si>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G584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</si>
  <si>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G585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</si>
  <si>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G586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</si>
  <si>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G587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</si>
  <si>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G588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</si>
  <si>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G589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</si>
  <si>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G590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</si>
  <si>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G591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</si>
  <si>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G592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</si>
  <si>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G593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</si>
  <si>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G594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</si>
  <si>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G595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</si>
  <si>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G596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</si>
  <si>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G597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</si>
  <si>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G598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</si>
  <si>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G599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</si>
  <si>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G600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</si>
  <si>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G601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</si>
  <si>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G602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</si>
  <si>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G603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</si>
  <si>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G604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</si>
  <si>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G605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</si>
  <si>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G606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</si>
  <si>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G607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</si>
  <si>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G608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</si>
  <si>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G609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</si>
  <si>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G610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</si>
  <si>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G611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</si>
  <si>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G612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</si>
  <si>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G613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</si>
  <si>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G614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</si>
  <si>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G615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</si>
  <si>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G616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</si>
  <si>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G617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</si>
  <si>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G618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</si>
  <si>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G619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</si>
  <si>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G620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</si>
  <si>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G621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</si>
  <si>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G622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</si>
  <si>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G623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</si>
  <si>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G624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</si>
  <si>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G625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</si>
  <si>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G626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</si>
  <si>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G627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</si>
  <si>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G628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</si>
  <si>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G629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</si>
  <si>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G630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</si>
  <si>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G631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</si>
  <si>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G632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</si>
  <si>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G633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</si>
  <si>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G634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</si>
  <si>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G635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</si>
  <si>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G636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</si>
  <si>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G637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</si>
  <si>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G638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</si>
  <si>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G639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</si>
  <si>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G640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</si>
  <si>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G641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</si>
  <si>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G642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</si>
  <si>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G643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</si>
  <si>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G644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</si>
  <si>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G645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</si>
  <si>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G646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</si>
  <si>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G647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</si>
  <si>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G648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</si>
  <si>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G649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</si>
  <si>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G650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</si>
  <si>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G651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</si>
  <si>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G652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</si>
  <si>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G653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</si>
  <si>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G654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</si>
  <si>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G655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</si>
  <si>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G656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</si>
  <si>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G657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</si>
  <si>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G658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</si>
  <si>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G659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</si>
  <si>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G660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</si>
  <si>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G661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</si>
  <si>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G662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</si>
  <si>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G663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</si>
  <si>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G664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</si>
  <si>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G665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</si>
  <si>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G666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</si>
  <si>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G667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</si>
  <si>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G668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</si>
  <si>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G669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</si>
  <si>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G670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</si>
  <si>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G671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</si>
  <si>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G672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</si>
  <si>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G673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</si>
  <si>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G674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</si>
  <si>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G675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</si>
  <si>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G676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</si>
  <si>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G677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</si>
  <si>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G678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</si>
  <si>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G679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</si>
  <si>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G680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</si>
  <si>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G681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</si>
  <si>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G682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</si>
  <si>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G683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</si>
  <si>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G684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</si>
  <si>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G685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</si>
  <si>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G686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</si>
  <si>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G687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</si>
  <si>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G688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</si>
  <si>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G689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</si>
  <si>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G690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</si>
  <si>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G691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</si>
  <si>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G692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</si>
  <si>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G693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</si>
  <si>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G694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</si>
  <si>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G695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</si>
  <si>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G696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</si>
  <si>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G697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</si>
  <si>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G698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</si>
  <si>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G699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</si>
  <si>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G700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</si>
  <si>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G701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</si>
  <si>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G702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</si>
  <si>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G703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</si>
  <si>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G704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</si>
  <si>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G705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</si>
  <si>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G706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</si>
  <si>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G707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</si>
  <si>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G708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</si>
  <si>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G709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</si>
  <si>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G710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</si>
  <si>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G711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</si>
  <si>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G712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</si>
  <si>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G713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</si>
  <si>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G714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</si>
  <si>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G715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</si>
  <si>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G716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</si>
  <si>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G717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</si>
  <si>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G718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</si>
  <si>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G719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</si>
  <si>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G720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</si>
  <si>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G721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</si>
  <si>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G722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</si>
  <si>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G723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</si>
  <si>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G724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</si>
  <si>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G725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</si>
  <si>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G726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</si>
  <si>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G727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</si>
  <si>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G728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</si>
  <si>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G729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</si>
  <si>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G730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</si>
  <si>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G731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</si>
  <si>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G732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</si>
  <si>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G733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</si>
  <si>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G734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</si>
  <si>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G735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</si>
  <si>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G736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</si>
  <si>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G737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</si>
  <si>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G738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</si>
  <si>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G739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</si>
  <si>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G740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</si>
  <si>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G741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</si>
  <si>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G742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</si>
  <si>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G743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</si>
  <si>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G744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</si>
  <si>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G745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</si>
  <si>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G746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</si>
  <si>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G747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</si>
  <si>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G748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</si>
  <si>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G749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</si>
  <si>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G750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</si>
  <si>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G751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</si>
  <si>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G752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</si>
  <si>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G753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</si>
  <si>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G754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</si>
  <si>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G755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</si>
  <si>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G756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</si>
  <si>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G757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</si>
  <si>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G758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</si>
  <si>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G759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</si>
  <si>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G760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</si>
  <si>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G761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</si>
  <si>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G762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</si>
  <si>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G763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</si>
  <si>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G764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</si>
  <si>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G765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</si>
  <si>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G766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</si>
  <si>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G767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</si>
  <si>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G768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</si>
  <si>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G769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</si>
  <si>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G770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</si>
  <si>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G771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</si>
  <si>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G772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</si>
  <si>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G773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</si>
  <si>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G774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</si>
  <si>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G775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</si>
  <si>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G776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</si>
  <si>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G777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</si>
  <si>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G778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</si>
  <si>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G779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</si>
  <si>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G780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</si>
  <si>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G781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</si>
  <si>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G782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</si>
  <si>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G783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</si>
  <si>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G784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</si>
  <si>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G785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</si>
  <si>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G786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</si>
  <si>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G787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</si>
  <si>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G788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</si>
  <si>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G789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</si>
  <si>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G790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</si>
  <si>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G791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</si>
  <si>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G792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</si>
  <si>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G793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</si>
  <si>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G794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</si>
  <si>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G795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</si>
  <si>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G796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</si>
  <si>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G797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</si>
  <si>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G798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</si>
  <si>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G799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</si>
  <si>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G800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</si>
  <si>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G801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</si>
  <si>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G802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</si>
  <si>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G803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</si>
  <si>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G804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</si>
  <si>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G805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</si>
  <si>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G806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</si>
  <si>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G807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</si>
  <si>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G808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</si>
  <si>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G809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</si>
  <si>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G810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</si>
  <si>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G811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</si>
  <si>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G812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</si>
  <si>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G813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</si>
  <si>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G814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</si>
  <si>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G815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</si>
  <si>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G816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</si>
  <si>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G817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</si>
  <si>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G818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</si>
  <si>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G819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</si>
  <si>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G820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</si>
  <si>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G821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</si>
  <si>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G822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</si>
  <si>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G823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</si>
  <si>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G824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</si>
  <si>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G825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</si>
  <si>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G826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</si>
  <si>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G827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</si>
  <si>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G828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</si>
  <si>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G829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</si>
  <si>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G830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</si>
  <si>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G831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</si>
  <si>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G832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</si>
  <si>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G833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</si>
  <si>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G834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</si>
  <si>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G835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</si>
  <si>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G836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</si>
  <si>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G837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</si>
  <si>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G838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</si>
  <si>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G839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</si>
  <si>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G840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</si>
  <si>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G841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</si>
  <si>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G842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</si>
  <si>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G843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</si>
  <si>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G844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</si>
  <si>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G845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</si>
  <si>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G846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</si>
  <si>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G847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</si>
  <si>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G848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</si>
  <si>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G849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</si>
  <si>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G850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</si>
  <si>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G851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</si>
  <si>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G852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</si>
  <si>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G853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</si>
  <si>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G854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</si>
  <si>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G855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</si>
  <si>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G856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</si>
  <si>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G857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</si>
  <si>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G858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</si>
  <si>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G859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</si>
  <si>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G860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</si>
  <si>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G861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</si>
  <si>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G862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</si>
  <si>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G863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</si>
  <si>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G864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</si>
  <si>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G865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</si>
  <si>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G866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</si>
  <si>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G867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</si>
  <si>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G868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</si>
  <si>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G869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</si>
  <si>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G870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</si>
  <si>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G871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</si>
  <si>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G872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</si>
  <si>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G873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</si>
  <si>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G874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</si>
  <si>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G875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</si>
  <si>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G876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</si>
  <si>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G877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</si>
  <si>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G878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</si>
  <si>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G879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</si>
  <si>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G880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</si>
  <si>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G881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</si>
  <si>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G882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</si>
  <si>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G883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</si>
  <si>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G884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</si>
  <si>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G885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</si>
  <si>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G886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</si>
  <si>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G887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</si>
  <si>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G888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</si>
  <si>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G889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</si>
  <si>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G890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</si>
  <si>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G891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</si>
  <si>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G892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</si>
  <si>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G893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</si>
  <si>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G894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</si>
  <si>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G895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</si>
  <si>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G896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</si>
  <si>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G897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</si>
  <si>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G898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</si>
  <si>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G899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</si>
  <si>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G900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</si>
  <si>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G901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</si>
  <si>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G902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</si>
  <si>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G903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</si>
  <si>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G904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</si>
  <si>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G905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</si>
  <si>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G906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</si>
  <si>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G907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</si>
  <si>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G908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</si>
  <si>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G909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</si>
  <si>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G910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</si>
  <si>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G911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</si>
  <si>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G912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</si>
  <si>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G913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</si>
  <si>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G914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</si>
  <si>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G915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</si>
  <si>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G916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</si>
  <si>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G917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</si>
  <si>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G918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</si>
  <si>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G919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</si>
  <si>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G920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</si>
  <si>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G921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</si>
  <si>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G922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</si>
  <si>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G923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</si>
  <si>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G924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</si>
  <si>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G925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</si>
  <si>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G926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</si>
  <si>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G927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</si>
  <si>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G928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</si>
  <si>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G929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</si>
  <si>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G930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</si>
  <si>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G931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</si>
  <si>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G932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</si>
  <si>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G933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</si>
  <si>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G934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</si>
  <si>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G935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</si>
  <si>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G936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</si>
  <si>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G937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</si>
  <si>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G938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</si>
  <si>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G939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</si>
  <si>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G940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</si>
  <si>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G941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</si>
  <si>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G942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</si>
  <si>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G943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</si>
  <si>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G944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</si>
  <si>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G945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</si>
  <si>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G946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</si>
  <si>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G947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</si>
  <si>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G948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</si>
  <si>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G949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</si>
  <si>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G950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</si>
  <si>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G951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</si>
  <si>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G952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</si>
  <si>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G953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</si>
  <si>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G954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</si>
  <si>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G955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</si>
  <si>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G956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</si>
  <si>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G957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</si>
  <si>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G958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</si>
  <si>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G959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</si>
  <si>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G960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</si>
  <si>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G961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</si>
  <si>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G962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</si>
  <si>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G963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</si>
  <si>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G964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</si>
  <si>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G965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</si>
  <si>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G966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</si>
  <si>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G967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</si>
  <si>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G968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</si>
  <si>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G969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</si>
  <si>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G970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</si>
  <si>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G971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</si>
  <si>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G972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</si>
  <si>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G973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</si>
  <si>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G974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</si>
  <si>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G975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</si>
  <si>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G976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</si>
  <si>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G977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</si>
  <si>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G978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</si>
  <si>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G979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</si>
  <si>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G980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</si>
  <si>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G981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</si>
  <si>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G982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</si>
  <si>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G983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</si>
  <si>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G984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</si>
  <si>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G985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</si>
  <si>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G986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</si>
  <si>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G987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</si>
  <si>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G988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</si>
  <si>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G989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</si>
  <si>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G990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</si>
  <si>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G991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</si>
  <si>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G992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</si>
  <si>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G993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</si>
  <si>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G994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</si>
  <si>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G995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</si>
  <si>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G996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</si>
  <si>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G997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</si>
  <si>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G998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</si>
  <si>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G999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</si>
  <si>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theme="1"/>
        <rFont val="Calibri"/>
        <family val="2"/>
        <scheme val="minor"/>
      </rPr>
      <t>G1000</t>
    </r>
    <r>
      <rPr>
        <sz val="11"/>
        <color theme="1"/>
        <rFont val="Calibri"/>
        <family val="2"/>
        <scheme val="minor"/>
      </rPr>
      <t/>
    </r>
  </si>
  <si>
    <r>
      <t>A</t>
    </r>
    <r>
      <rPr>
        <vertAlign val="subscript"/>
        <sz val="11"/>
        <color rgb="FF000000"/>
        <rFont val="Calibri"/>
        <family val="2"/>
        <scheme val="minor"/>
      </rPr>
      <t>total</t>
    </r>
  </si>
  <si>
    <r>
      <t>A</t>
    </r>
    <r>
      <rPr>
        <vertAlign val="subscript"/>
        <sz val="11"/>
        <color theme="1"/>
        <rFont val="Calibri"/>
        <family val="2"/>
        <scheme val="minor"/>
      </rPr>
      <t>Gi</t>
    </r>
    <r>
      <rPr>
        <sz val="11"/>
        <color theme="1"/>
        <rFont val="Calibri"/>
        <family val="2"/>
        <scheme val="minor"/>
      </rPr>
      <t>^2</t>
    </r>
  </si>
  <si>
    <r>
      <t>Km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/>
    </r>
  </si>
  <si>
    <t>Connettività</t>
  </si>
  <si>
    <t>Misura di connettività o reti ecologiche per contrastare la frammentazione</t>
  </si>
  <si>
    <t>dell'effettiva dimensione delle maglie delle aree naturali</t>
  </si>
  <si>
    <t xml:space="preserve">Metodologia Deslauriers et al. (2018) basata sul calcolo </t>
  </si>
  <si>
    <r>
      <t xml:space="preserve">Emissioni di gas serra </t>
    </r>
    <r>
      <rPr>
        <b/>
        <sz val="11"/>
        <color theme="1"/>
        <rFont val="Calibri"/>
        <family val="2"/>
        <scheme val="minor"/>
      </rPr>
      <t>[tonn CO2</t>
    </r>
    <r>
      <rPr>
        <b/>
        <vertAlign val="subscript"/>
        <sz val="11"/>
        <color theme="1"/>
        <rFont val="Calibri"/>
        <family val="2"/>
        <scheme val="minor"/>
      </rPr>
      <t>eq</t>
    </r>
    <r>
      <rPr>
        <b/>
        <sz val="11"/>
        <color theme="1"/>
        <rFont val="Calibri"/>
        <family val="2"/>
        <scheme val="minor"/>
      </rPr>
      <t>]</t>
    </r>
  </si>
  <si>
    <r>
      <t>Concentrazione di Ozono (O</t>
    </r>
    <r>
      <rPr>
        <b/>
        <vertAlign val="subscript"/>
        <sz val="14"/>
        <color theme="1"/>
        <rFont val="Calibri"/>
        <family val="2"/>
        <scheme val="minor"/>
      </rPr>
      <t>3</t>
    </r>
    <r>
      <rPr>
        <b/>
        <sz val="14"/>
        <color theme="1"/>
        <rFont val="Calibri"/>
        <family val="2"/>
        <scheme val="minor"/>
      </rPr>
      <t>)</t>
    </r>
    <r>
      <rPr>
        <b/>
        <sz val="11"/>
        <color theme="1"/>
        <rFont val="Calibri"/>
        <family val="2"/>
        <scheme val="minor"/>
      </rPr>
      <t xml:space="preserve"> [μg/m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]</t>
    </r>
  </si>
  <si>
    <r>
      <t xml:space="preserve">Esposti presentati dai cittadini in materia di inquinamento acustico </t>
    </r>
    <r>
      <rPr>
        <b/>
        <sz val="11"/>
        <color theme="1"/>
        <rFont val="Calibri"/>
        <family val="2"/>
        <scheme val="minor"/>
      </rPr>
      <t>[n]</t>
    </r>
  </si>
  <si>
    <r>
      <t xml:space="preserve">Percentuale di sorgenti controllate per le quali si è riscontrato un superamento dei limiti  </t>
    </r>
    <r>
      <rPr>
        <b/>
        <sz val="11"/>
        <color theme="1"/>
        <rFont val="Calibri"/>
        <family val="2"/>
        <scheme val="minor"/>
      </rPr>
      <t>[%]</t>
    </r>
  </si>
  <si>
    <r>
      <t xml:space="preserve">Percentuale della popolazione esposta al rumore notturno da traffico stradale ≥ 50 dB </t>
    </r>
    <r>
      <rPr>
        <b/>
        <sz val="11"/>
        <color theme="1"/>
        <rFont val="Calibri"/>
        <family val="2"/>
        <scheme val="minor"/>
      </rPr>
      <t>[%]</t>
    </r>
    <r>
      <rPr>
        <b/>
        <sz val="14"/>
        <color theme="1"/>
        <rFont val="Calibri"/>
        <family val="2"/>
        <scheme val="minor"/>
      </rPr>
      <t>*</t>
    </r>
  </si>
  <si>
    <t>* valido esclusivamente se si dispongono di dati di rumore da traffico stradale derivanti da monitoraggio continuo</t>
  </si>
  <si>
    <t>di riduzione del numero di specie</t>
  </si>
  <si>
    <t>il valore di stato può includere anche valori negativi in caso</t>
  </si>
  <si>
    <r>
      <t xml:space="preserve">0 </t>
    </r>
    <r>
      <rPr>
        <sz val="11"/>
        <color theme="1"/>
        <rFont val="Aptos Narrow"/>
        <family val="2"/>
      </rPr>
      <t>&lt; I ≤ 0,025</t>
    </r>
  </si>
  <si>
    <r>
      <t xml:space="preserve">0,025 </t>
    </r>
    <r>
      <rPr>
        <sz val="11"/>
        <color theme="1"/>
        <rFont val="Calibri"/>
        <family val="2"/>
      </rPr>
      <t xml:space="preserve">&lt; </t>
    </r>
    <r>
      <rPr>
        <sz val="11"/>
        <color theme="1"/>
        <rFont val="Calibri"/>
        <family val="2"/>
        <scheme val="minor"/>
      </rPr>
      <t>I ≤ 0,05</t>
    </r>
  </si>
  <si>
    <t>0,05 &lt; I ≤ 0,075</t>
  </si>
  <si>
    <t>I &gt; 0,075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</si>
</sst>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bscript"/>
      <sz val="16"/>
      <color theme="1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i/>
      <u/>
      <vertAlign val="subscript"/>
      <sz val="12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sz val="11"/>
      <color rgb="FF000000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E42313"/>
      </left>
      <right style="thick">
        <color rgb="FFE42313"/>
      </right>
      <top style="thick">
        <color rgb="FFE42313"/>
      </top>
      <bottom style="thin">
        <color indexed="64"/>
      </bottom>
      <diagonal/>
    </border>
    <border>
      <left style="thick">
        <color rgb="FFE42313"/>
      </left>
      <right style="thick">
        <color rgb="FFE42313"/>
      </right>
      <top style="thin">
        <color indexed="64"/>
      </top>
      <bottom style="thin">
        <color indexed="64"/>
      </bottom>
      <diagonal/>
    </border>
    <border>
      <left style="thick">
        <color rgb="FFE42313"/>
      </left>
      <right style="thick">
        <color rgb="FFE42313"/>
      </right>
      <top style="thin">
        <color indexed="64"/>
      </top>
      <bottom style="thick">
        <color rgb="FFE4231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E42313"/>
      </left>
      <right style="thick">
        <color rgb="FFE42313"/>
      </right>
      <top style="thin">
        <color indexed="64"/>
      </top>
      <bottom/>
      <diagonal/>
    </border>
    <border>
      <left style="thick">
        <color rgb="FFFF2121"/>
      </left>
      <right style="thick">
        <color rgb="FFFF2121"/>
      </right>
      <top style="thick">
        <color rgb="FFFF2121"/>
      </top>
      <bottom style="thin">
        <color indexed="64"/>
      </bottom>
      <diagonal/>
    </border>
    <border>
      <left style="thick">
        <color rgb="FFFF2121"/>
      </left>
      <right style="thick">
        <color rgb="FFFF2121"/>
      </right>
      <top style="thin">
        <color indexed="64"/>
      </top>
      <bottom style="thin">
        <color indexed="64"/>
      </bottom>
      <diagonal/>
    </border>
    <border>
      <left style="thick">
        <color rgb="FFFF2121"/>
      </left>
      <right style="thick">
        <color rgb="FFFF2121"/>
      </right>
      <top style="thin">
        <color indexed="64"/>
      </top>
      <bottom style="thick">
        <color rgb="FFFF2121"/>
      </bottom>
      <diagonal/>
    </border>
    <border>
      <left style="thick">
        <color rgb="FFFF2121"/>
      </left>
      <right style="thick">
        <color rgb="FFFF2121"/>
      </right>
      <top style="thin">
        <color indexed="64"/>
      </top>
      <bottom/>
      <diagonal/>
    </border>
    <border>
      <left style="medium">
        <color rgb="FFFF2121"/>
      </left>
      <right style="medium">
        <color rgb="FFFF2121"/>
      </right>
      <top style="medium">
        <color rgb="FFFF2121"/>
      </top>
      <bottom style="thin">
        <color indexed="64"/>
      </bottom>
      <diagonal/>
    </border>
    <border>
      <left style="medium">
        <color rgb="FFFF2121"/>
      </left>
      <right style="medium">
        <color rgb="FFFF2121"/>
      </right>
      <top style="thin">
        <color indexed="64"/>
      </top>
      <bottom style="medium">
        <color rgb="FFFF2121"/>
      </bottom>
      <diagonal/>
    </border>
    <border>
      <left style="thick">
        <color rgb="FFE42313"/>
      </left>
      <right/>
      <top style="thick">
        <color rgb="FFE42313"/>
      </top>
      <bottom/>
      <diagonal/>
    </border>
    <border>
      <left/>
      <right style="thick">
        <color rgb="FFE42313"/>
      </right>
      <top style="thick">
        <color rgb="FFE42313"/>
      </top>
      <bottom/>
      <diagonal/>
    </border>
    <border>
      <left style="thick">
        <color rgb="FFE42313"/>
      </left>
      <right/>
      <top/>
      <bottom style="thick">
        <color rgb="FFE42313"/>
      </bottom>
      <diagonal/>
    </border>
    <border>
      <left/>
      <right style="thick">
        <color rgb="FFE42313"/>
      </right>
      <top/>
      <bottom style="thick">
        <color rgb="FFE4231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FF2121"/>
      </left>
      <right style="thick">
        <color rgb="FFFF2121"/>
      </right>
      <top style="thick">
        <color rgb="FFFF2121"/>
      </top>
      <bottom style="thick">
        <color rgb="FFFF2121"/>
      </bottom>
      <diagonal/>
    </border>
    <border>
      <left style="thin">
        <color rgb="FFFF2121"/>
      </left>
      <right/>
      <top style="thin">
        <color rgb="FFFF2121"/>
      </top>
      <bottom style="thin">
        <color rgb="FFFF2121"/>
      </bottom>
      <diagonal/>
    </border>
    <border>
      <left style="thick">
        <color rgb="FFFF0000"/>
      </left>
      <right style="thick">
        <color rgb="FFFF0000"/>
      </right>
      <top style="thick">
        <color rgb="FFE42313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2">
    <xf numFmtId="0" fontId="0" fillId="0" borderId="0"/>
    <xf numFmtId="9" fontId="28" fillId="0" borderId="0" applyFont="0" applyFill="0" applyBorder="0" applyAlignment="0" applyProtection="0"/>
  </cellStyleXfs>
  <cellXfs count="21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justify" vertical="center" wrapText="1"/>
    </xf>
    <xf numFmtId="0" fontId="0" fillId="2" borderId="0" xfId="0" applyFill="1" applyAlignment="1">
      <alignment horizontal="justify" vertical="center" wrapText="1"/>
    </xf>
    <xf numFmtId="0" fontId="0" fillId="3" borderId="9" xfId="0" applyFill="1" applyBorder="1"/>
    <xf numFmtId="0" fontId="3" fillId="3" borderId="9" xfId="0" applyFont="1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4" xfId="0" applyFill="1" applyBorder="1"/>
    <xf numFmtId="0" fontId="6" fillId="2" borderId="10" xfId="0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1" fontId="15" fillId="2" borderId="10" xfId="0" applyNumberFormat="1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9" fillId="2" borderId="0" xfId="0" applyFont="1" applyFill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Alignment="1">
      <alignment vertical="center"/>
    </xf>
    <xf numFmtId="1" fontId="19" fillId="2" borderId="0" xfId="0" applyNumberFormat="1" applyFont="1" applyFill="1" applyAlignment="1">
      <alignment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5" fillId="2" borderId="10" xfId="0" applyFont="1" applyFill="1" applyBorder="1" applyAlignment="1">
      <alignment horizontal="center" vertical="center" wrapText="1"/>
    </xf>
    <xf numFmtId="0" fontId="0" fillId="2" borderId="12" xfId="0" applyFill="1" applyBorder="1"/>
    <xf numFmtId="0" fontId="0" fillId="2" borderId="13" xfId="0" applyFill="1" applyBorder="1"/>
    <xf numFmtId="0" fontId="0" fillId="2" borderId="4" xfId="0" applyFill="1" applyBorder="1"/>
    <xf numFmtId="0" fontId="6" fillId="2" borderId="10" xfId="0" applyFont="1" applyFill="1" applyBorder="1" applyAlignment="1">
      <alignment vertical="center"/>
    </xf>
    <xf numFmtId="0" fontId="19" fillId="0" borderId="6" xfId="0" applyFont="1" applyBorder="1" applyAlignment="1">
      <alignment vertical="center" wrapText="1"/>
    </xf>
    <xf numFmtId="0" fontId="19" fillId="0" borderId="30" xfId="0" applyFont="1" applyBorder="1" applyAlignment="1">
      <alignment vertical="center" wrapText="1"/>
    </xf>
    <xf numFmtId="0" fontId="9" fillId="0" borderId="28" xfId="0" applyFont="1" applyBorder="1" applyAlignment="1">
      <alignment wrapText="1"/>
    </xf>
    <xf numFmtId="0" fontId="0" fillId="2" borderId="0" xfId="0" quotePrefix="1" applyFill="1"/>
    <xf numFmtId="0" fontId="1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5" fillId="2" borderId="10" xfId="0" applyFont="1" applyFill="1" applyBorder="1" applyAlignment="1">
      <alignment vertical="center"/>
    </xf>
    <xf numFmtId="0" fontId="0" fillId="2" borderId="1" xfId="0" applyFill="1" applyBorder="1"/>
    <xf numFmtId="164" fontId="0" fillId="2" borderId="0" xfId="0" applyNumberFormat="1" applyFill="1"/>
    <xf numFmtId="1" fontId="19" fillId="0" borderId="29" xfId="0" applyNumberFormat="1" applyFont="1" applyBorder="1" applyAlignment="1" applyProtection="1">
      <alignment horizontal="center" vertical="center"/>
      <protection locked="0"/>
    </xf>
    <xf numFmtId="1" fontId="19" fillId="0" borderId="28" xfId="0" applyNumberFormat="1" applyFont="1" applyBorder="1" applyAlignment="1" applyProtection="1">
      <alignment horizontal="center" vertical="center"/>
      <protection locked="0"/>
    </xf>
    <xf numFmtId="0" fontId="6" fillId="2" borderId="24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right"/>
    </xf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23" xfId="0" applyBorder="1"/>
    <xf numFmtId="0" fontId="26" fillId="0" borderId="1" xfId="0" applyFont="1" applyBorder="1"/>
    <xf numFmtId="0" fontId="0" fillId="0" borderId="1" xfId="0" applyBorder="1"/>
    <xf numFmtId="0" fontId="13" fillId="0" borderId="1" xfId="0" applyFont="1" applyBorder="1" applyAlignment="1">
      <alignment vertical="center" wrapText="1"/>
    </xf>
    <xf numFmtId="0" fontId="0" fillId="4" borderId="46" xfId="0" applyFill="1" applyBorder="1"/>
    <xf numFmtId="0" fontId="6" fillId="0" borderId="1" xfId="0" applyFont="1" applyBorder="1" applyAlignment="1">
      <alignment horizontal="center" vertical="center" wrapText="1"/>
    </xf>
    <xf numFmtId="0" fontId="0" fillId="4" borderId="46" xfId="0" quotePrefix="1" applyFill="1" applyBorder="1"/>
    <xf numFmtId="1" fontId="5" fillId="0" borderId="1" xfId="0" applyNumberFormat="1" applyFont="1" applyBorder="1" applyAlignment="1">
      <alignment horizontal="center" vertical="center"/>
    </xf>
    <xf numFmtId="0" fontId="26" fillId="6" borderId="0" xfId="0" applyFont="1" applyFill="1"/>
    <xf numFmtId="10" fontId="0" fillId="2" borderId="0" xfId="1" applyNumberFormat="1" applyFont="1" applyFill="1"/>
    <xf numFmtId="1" fontId="20" fillId="0" borderId="29" xfId="0" applyNumberFormat="1" applyFont="1" applyBorder="1" applyAlignment="1" applyProtection="1">
      <alignment horizontal="center" vertical="center"/>
      <protection locked="0"/>
    </xf>
    <xf numFmtId="1" fontId="20" fillId="0" borderId="31" xfId="0" applyNumberFormat="1" applyFont="1" applyBorder="1" applyAlignment="1" applyProtection="1">
      <alignment horizontal="center" vertical="center"/>
      <protection locked="0"/>
    </xf>
    <xf numFmtId="1" fontId="20" fillId="0" borderId="32" xfId="0" applyNumberFormat="1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1" fontId="15" fillId="0" borderId="6" xfId="0" applyNumberFormat="1" applyFont="1" applyBorder="1" applyAlignment="1" applyProtection="1">
      <alignment horizontal="center" vertical="center" wrapText="1"/>
      <protection locked="0"/>
    </xf>
    <xf numFmtId="1" fontId="15" fillId="0" borderId="7" xfId="0" applyNumberFormat="1" applyFont="1" applyBorder="1" applyAlignment="1" applyProtection="1">
      <alignment horizontal="center" vertical="center" wrapText="1"/>
      <protection locked="0"/>
    </xf>
    <xf numFmtId="1" fontId="15" fillId="0" borderId="8" xfId="0" applyNumberFormat="1" applyFont="1" applyBorder="1" applyAlignment="1" applyProtection="1">
      <alignment horizontal="center" vertical="center" wrapText="1"/>
      <protection locked="0"/>
    </xf>
    <xf numFmtId="1" fontId="15" fillId="0" borderId="9" xfId="0" applyNumberFormat="1" applyFont="1" applyBorder="1" applyAlignment="1" applyProtection="1">
      <alignment horizontal="center" vertical="center" wrapText="1"/>
      <protection locked="0"/>
    </xf>
    <xf numFmtId="1" fontId="15" fillId="0" borderId="0" xfId="0" applyNumberFormat="1" applyFont="1" applyAlignment="1" applyProtection="1">
      <alignment horizontal="center" vertical="center" wrapText="1"/>
      <protection locked="0"/>
    </xf>
    <xf numFmtId="1" fontId="15" fillId="0" borderId="10" xfId="0" applyNumberFormat="1" applyFont="1" applyBorder="1" applyAlignment="1" applyProtection="1">
      <alignment horizontal="center" vertical="center" wrapText="1"/>
      <protection locked="0"/>
    </xf>
    <xf numFmtId="1" fontId="15" fillId="0" borderId="12" xfId="0" applyNumberFormat="1" applyFont="1" applyBorder="1" applyAlignment="1" applyProtection="1">
      <alignment horizontal="center" vertical="center" wrapText="1"/>
      <protection locked="0"/>
    </xf>
    <xf numFmtId="1" fontId="15" fillId="0" borderId="13" xfId="0" applyNumberFormat="1" applyFont="1" applyBorder="1" applyAlignment="1" applyProtection="1">
      <alignment horizontal="center" vertical="center" wrapText="1"/>
      <protection locked="0"/>
    </xf>
    <xf numFmtId="1" fontId="15" fillId="0" borderId="4" xfId="0" applyNumberFormat="1" applyFont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6" fillId="2" borderId="15" xfId="0" applyFont="1" applyFill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6" fillId="2" borderId="22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1" fontId="9" fillId="0" borderId="1" xfId="0" applyNumberFormat="1" applyFont="1" applyBorder="1" applyAlignment="1" applyProtection="1">
      <alignment horizontal="center" vertical="center"/>
      <protection locked="0"/>
    </xf>
    <xf numFmtId="1" fontId="9" fillId="0" borderId="11" xfId="0" applyNumberFormat="1" applyFont="1" applyBorder="1" applyAlignment="1" applyProtection="1">
      <alignment horizontal="center" vertical="center"/>
      <protection locked="0"/>
    </xf>
    <xf numFmtId="0" fontId="6" fillId="2" borderId="17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1" fontId="2" fillId="0" borderId="2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center" vertical="center"/>
    </xf>
    <xf numFmtId="0" fontId="9" fillId="4" borderId="40" xfId="0" applyFont="1" applyFill="1" applyBorder="1" applyAlignment="1">
      <alignment horizontal="center" vertical="center"/>
    </xf>
    <xf numFmtId="0" fontId="9" fillId="4" borderId="41" xfId="0" applyFont="1" applyFill="1" applyBorder="1" applyAlignment="1">
      <alignment horizontal="center" vertical="center"/>
    </xf>
    <xf numFmtId="0" fontId="9" fillId="4" borderId="42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2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/>
    </xf>
  </cellXfs>
  <cellStyles count="2">
    <cellStyle name="Normale" xfId="0" builtinId="0"/>
    <cellStyle name="Percentuale" xfId="1" builtinId="5"/>
  </cellStyles>
  <dxfs count="45">
    <dxf>
      <fill>
        <patternFill>
          <bgColor rgb="FFE42313"/>
        </patternFill>
      </fill>
    </dxf>
    <dxf>
      <fill>
        <patternFill>
          <bgColor rgb="FFEF7D00"/>
        </patternFill>
      </fill>
    </dxf>
    <dxf>
      <fill>
        <patternFill>
          <bgColor rgb="FFFBBA00"/>
        </patternFill>
      </fill>
    </dxf>
    <dxf>
      <fill>
        <patternFill>
          <bgColor rgb="FF00A08F"/>
        </patternFill>
      </fill>
    </dxf>
    <dxf>
      <fill>
        <patternFill>
          <bgColor rgb="FF008F39"/>
        </patternFill>
      </fill>
    </dxf>
    <dxf>
      <fill>
        <patternFill>
          <bgColor rgb="FFE42313"/>
        </patternFill>
      </fill>
    </dxf>
    <dxf>
      <fill>
        <patternFill>
          <bgColor rgb="FFEF7D00"/>
        </patternFill>
      </fill>
    </dxf>
    <dxf>
      <fill>
        <patternFill>
          <bgColor rgb="FFFBBA00"/>
        </patternFill>
      </fill>
    </dxf>
    <dxf>
      <fill>
        <patternFill>
          <bgColor rgb="FF00A08F"/>
        </patternFill>
      </fill>
    </dxf>
    <dxf>
      <fill>
        <patternFill>
          <bgColor rgb="FF008F39"/>
        </patternFill>
      </fill>
    </dxf>
    <dxf>
      <fill>
        <patternFill>
          <bgColor rgb="FFE42313"/>
        </patternFill>
      </fill>
    </dxf>
    <dxf>
      <fill>
        <patternFill>
          <bgColor rgb="FFEF7D00"/>
        </patternFill>
      </fill>
    </dxf>
    <dxf>
      <fill>
        <patternFill>
          <bgColor rgb="FFFBBA00"/>
        </patternFill>
      </fill>
    </dxf>
    <dxf>
      <fill>
        <patternFill>
          <bgColor rgb="FF00A08F"/>
        </patternFill>
      </fill>
    </dxf>
    <dxf>
      <fill>
        <patternFill>
          <bgColor rgb="FF008F39"/>
        </patternFill>
      </fill>
    </dxf>
    <dxf>
      <fill>
        <patternFill>
          <bgColor rgb="FFE42313"/>
        </patternFill>
      </fill>
    </dxf>
    <dxf>
      <fill>
        <patternFill>
          <bgColor rgb="FFEF7D00"/>
        </patternFill>
      </fill>
    </dxf>
    <dxf>
      <fill>
        <patternFill>
          <bgColor rgb="FFFBBA00"/>
        </patternFill>
      </fill>
    </dxf>
    <dxf>
      <fill>
        <patternFill>
          <bgColor rgb="FF00A08F"/>
        </patternFill>
      </fill>
    </dxf>
    <dxf>
      <fill>
        <patternFill>
          <bgColor rgb="FF008F39"/>
        </patternFill>
      </fill>
    </dxf>
    <dxf>
      <fill>
        <patternFill>
          <bgColor rgb="FFE42313"/>
        </patternFill>
      </fill>
    </dxf>
    <dxf>
      <fill>
        <patternFill>
          <bgColor rgb="FFEF7D00"/>
        </patternFill>
      </fill>
    </dxf>
    <dxf>
      <fill>
        <patternFill>
          <bgColor rgb="FFFBBA00"/>
        </patternFill>
      </fill>
    </dxf>
    <dxf>
      <fill>
        <patternFill>
          <bgColor rgb="FF00A08F"/>
        </patternFill>
      </fill>
    </dxf>
    <dxf>
      <fill>
        <patternFill>
          <bgColor rgb="FF008F39"/>
        </patternFill>
      </fill>
    </dxf>
    <dxf>
      <fill>
        <patternFill>
          <bgColor rgb="FFE42313"/>
        </patternFill>
      </fill>
    </dxf>
    <dxf>
      <fill>
        <patternFill>
          <bgColor rgb="FFEF7D00"/>
        </patternFill>
      </fill>
    </dxf>
    <dxf>
      <fill>
        <patternFill>
          <bgColor rgb="FFFBBA00"/>
        </patternFill>
      </fill>
    </dxf>
    <dxf>
      <fill>
        <patternFill>
          <bgColor rgb="FF00A08F"/>
        </patternFill>
      </fill>
    </dxf>
    <dxf>
      <fill>
        <patternFill>
          <bgColor rgb="FF008F39"/>
        </patternFill>
      </fill>
    </dxf>
    <dxf>
      <fill>
        <patternFill>
          <bgColor rgb="FFE42313"/>
        </patternFill>
      </fill>
    </dxf>
    <dxf>
      <fill>
        <patternFill>
          <bgColor rgb="FFEF7D00"/>
        </patternFill>
      </fill>
    </dxf>
    <dxf>
      <fill>
        <patternFill>
          <bgColor rgb="FFFBBA00"/>
        </patternFill>
      </fill>
    </dxf>
    <dxf>
      <fill>
        <patternFill>
          <bgColor rgb="FF00A08F"/>
        </patternFill>
      </fill>
    </dxf>
    <dxf>
      <fill>
        <patternFill>
          <bgColor rgb="FF008F39"/>
        </patternFill>
      </fill>
    </dxf>
    <dxf>
      <fill>
        <patternFill>
          <bgColor rgb="FFE42313"/>
        </patternFill>
      </fill>
    </dxf>
    <dxf>
      <fill>
        <patternFill>
          <bgColor rgb="FFEF7D00"/>
        </patternFill>
      </fill>
    </dxf>
    <dxf>
      <fill>
        <patternFill>
          <bgColor rgb="FFFBBA00"/>
        </patternFill>
      </fill>
    </dxf>
    <dxf>
      <fill>
        <patternFill>
          <bgColor rgb="FF00A08F"/>
        </patternFill>
      </fill>
    </dxf>
    <dxf>
      <fill>
        <patternFill>
          <bgColor rgb="FF008F39"/>
        </patternFill>
      </fill>
    </dxf>
    <dxf>
      <fill>
        <patternFill>
          <bgColor rgb="FFE42313"/>
        </patternFill>
      </fill>
    </dxf>
    <dxf>
      <fill>
        <patternFill>
          <bgColor rgb="FFEF7D00"/>
        </patternFill>
      </fill>
    </dxf>
    <dxf>
      <fill>
        <patternFill>
          <bgColor rgb="FFFBBA00"/>
        </patternFill>
      </fill>
    </dxf>
    <dxf>
      <fill>
        <patternFill>
          <bgColor rgb="FF00A08F"/>
        </patternFill>
      </fill>
    </dxf>
    <dxf>
      <fill>
        <patternFill>
          <bgColor rgb="FF008F39"/>
        </patternFill>
      </fill>
    </dxf>
  </dxfs>
  <tableStyles count="0" defaultTableStyle="TableStyleMedium2" defaultPivotStyle="PivotStyleLight16"/>
  <colors>
    <mruColors>
      <color rgb="FFFF2121"/>
      <color rgb="FFE42313"/>
      <color rgb="FF00A08F"/>
      <color rgb="FF008F39"/>
      <color rgb="FFFBBA00"/>
      <color rgb="FFEF7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685713811569438"/>
          <c:y val="5.8076258242713029E-2"/>
          <c:w val="0.54043135195884051"/>
          <c:h val="0.89352685988835945"/>
        </c:manualLayout>
      </c:layout>
      <c:pieChart>
        <c:varyColors val="1"/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685713811569438"/>
          <c:y val="5.8076258242713029E-2"/>
          <c:w val="0.54043135195884051"/>
          <c:h val="0.89352685988835945"/>
        </c:manualLayout>
      </c:layout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00A08F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D27-49E6-893E-C4C6E8A5645D}"/>
              </c:ext>
            </c:extLst>
          </c:dPt>
          <c:dLbls>
            <c:dLbl>
              <c:idx val="0"/>
              <c:layout>
                <c:manualLayout>
                  <c:x val="3.8486708523373025E-3"/>
                  <c:y val="-0.86269556295256955"/>
                </c:manualLayout>
              </c:layout>
              <c:tx>
                <c:rich>
                  <a:bodyPr/>
                  <a:lstStyle/>
                  <a:p>
                    <a:fld id="{C02B3CF2-875C-4849-8FB3-55219EFE4FF6}" type="CATEGORYNAME">
                      <a:rPr lang="en-US"/>
                      <a:pPr/>
                      <a:t>[NOME CATEGORIA]</a:t>
                    </a:fld>
                    <a:endParaRPr lang="it-IT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D27-49E6-893E-C4C6E8A5645D}"/>
                </c:ext>
              </c:extLst>
            </c:dLbl>
            <c:spPr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n>
                <a:solidFill>
                  <a:schemeClr val="tx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 w="3175">
                      <a:solidFill>
                        <a:schemeClr val="tx1">
                          <a:lumMod val="85000"/>
                          <a:lumOff val="15000"/>
                        </a:schemeClr>
                      </a:solidFill>
                    </a:ln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'WA2NNA Index'!$M$18</c:f>
              <c:strCache>
                <c:ptCount val="1"/>
                <c:pt idx="0">
                  <c:v>WA2NNA BEST Index</c:v>
                </c:pt>
              </c:strCache>
            </c:strRef>
          </c:cat>
          <c:val>
            <c:numRef>
              <c:f>'WA2NNA Index'!$N$18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27-49E6-893E-C4C6E8A5645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13888888888889"/>
          <c:y val="6.0185185185185182E-2"/>
          <c:w val="0.53888888888888886"/>
          <c:h val="0.89814814814814814"/>
        </c:manualLayout>
      </c:layout>
      <c:pie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FBBA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E2A-499B-8843-4A95A2C385A7}"/>
              </c:ext>
            </c:extLst>
          </c:dPt>
          <c:dPt>
            <c:idx val="1"/>
            <c:bubble3D val="0"/>
            <c:spPr>
              <a:solidFill>
                <a:srgbClr val="00A08F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E2A-499B-8843-4A95A2C385A7}"/>
              </c:ext>
            </c:extLst>
          </c:dPt>
          <c:dPt>
            <c:idx val="2"/>
            <c:bubble3D val="0"/>
            <c:spPr>
              <a:solidFill>
                <a:srgbClr val="EF7D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E2A-499B-8843-4A95A2C385A7}"/>
              </c:ext>
            </c:extLst>
          </c:dPt>
          <c:dPt>
            <c:idx val="3"/>
            <c:bubble3D val="0"/>
            <c:spPr>
              <a:solidFill>
                <a:srgbClr val="00A08F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E2A-499B-8843-4A95A2C385A7}"/>
              </c:ext>
            </c:extLst>
          </c:dPt>
          <c:dPt>
            <c:idx val="4"/>
            <c:bubble3D val="0"/>
            <c:spPr>
              <a:solidFill>
                <a:srgbClr val="FBBA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E2A-499B-8843-4A95A2C385A7}"/>
              </c:ext>
            </c:extLst>
          </c:dPt>
          <c:dPt>
            <c:idx val="5"/>
            <c:bubble3D val="0"/>
            <c:spPr>
              <a:solidFill>
                <a:srgbClr val="008F39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E2A-499B-8843-4A95A2C385A7}"/>
              </c:ext>
            </c:extLst>
          </c:dPt>
          <c:dLbls>
            <c:dLbl>
              <c:idx val="0"/>
              <c:layout>
                <c:manualLayout>
                  <c:x val="-4.700275962168754E-2"/>
                  <c:y val="0.10532290912129207"/>
                </c:manualLayout>
              </c:layout>
              <c:tx>
                <c:rich>
                  <a:bodyPr/>
                  <a:lstStyle/>
                  <a:p>
                    <a:fld id="{B319E425-562F-413F-A140-00FDD7288C1F}" type="CATEGORYNAME">
                      <a:rPr lang="en-US"/>
                      <a:pPr/>
                      <a:t>[NOME CATEGORIA]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CE2A-499B-8843-4A95A2C385A7}"/>
                </c:ext>
              </c:extLst>
            </c:dLbl>
            <c:dLbl>
              <c:idx val="1"/>
              <c:layout>
                <c:manualLayout>
                  <c:x val="-0.11234719123090521"/>
                  <c:y val="-7.9115285828396803E-3"/>
                </c:manualLayout>
              </c:layout>
              <c:tx>
                <c:rich>
                  <a:bodyPr/>
                  <a:lstStyle/>
                  <a:p>
                    <a:fld id="{1C716F09-71A9-4D1F-937B-CA88251F5135}" type="CATEGORYNAME">
                      <a:rPr lang="en-US"/>
                      <a:pPr/>
                      <a:t>[NOME CATEGORIA]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CE2A-499B-8843-4A95A2C385A7}"/>
                </c:ext>
              </c:extLst>
            </c:dLbl>
            <c:dLbl>
              <c:idx val="2"/>
              <c:layout>
                <c:manualLayout>
                  <c:x val="-9.9723594340416472E-2"/>
                  <c:y val="-0.17257067378801652"/>
                </c:manualLayout>
              </c:layout>
              <c:tx>
                <c:rich>
                  <a:bodyPr/>
                  <a:lstStyle/>
                  <a:p>
                    <a:fld id="{37F8CDF9-F079-498D-AA87-E8584F4DC11A}" type="CATEGORYNAME">
                      <a:rPr lang="en-US"/>
                      <a:pPr/>
                      <a:t>[NOME CATEGORIA]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CE2A-499B-8843-4A95A2C385A7}"/>
                </c:ext>
              </c:extLst>
            </c:dLbl>
            <c:dLbl>
              <c:idx val="3"/>
              <c:layout>
                <c:manualLayout>
                  <c:x val="6.8540152612586003E-2"/>
                  <c:y val="-0.16252169015782195"/>
                </c:manualLayout>
              </c:layout>
              <c:tx>
                <c:rich>
                  <a:bodyPr/>
                  <a:lstStyle/>
                  <a:p>
                    <a:fld id="{3A3A9BBD-4399-40A8-8D40-A46F446AB53A}" type="CATEGORYNAME">
                      <a:rPr lang="en-US"/>
                      <a:pPr/>
                      <a:t>[NOME CATEGORIA]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CE2A-499B-8843-4A95A2C385A7}"/>
                </c:ext>
              </c:extLst>
            </c:dLbl>
            <c:dLbl>
              <c:idx val="4"/>
              <c:layout>
                <c:manualLayout>
                  <c:x val="9.4920835039027748E-2"/>
                  <c:y val="3.6035168132538195E-3"/>
                </c:manualLayout>
              </c:layout>
              <c:tx>
                <c:rich>
                  <a:bodyPr/>
                  <a:lstStyle/>
                  <a:p>
                    <a:fld id="{F4A1AA6E-4F81-439D-BE72-0C2B80833605}" type="CATEGORYNAME">
                      <a:rPr lang="en-US"/>
                      <a:pPr/>
                      <a:t>[NOME CATEGORIA]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CE2A-499B-8843-4A95A2C385A7}"/>
                </c:ext>
              </c:extLst>
            </c:dLbl>
            <c:dLbl>
              <c:idx val="5"/>
              <c:layout>
                <c:manualLayout>
                  <c:x val="9.3557470313524613E-2"/>
                  <c:y val="0.11106867501757242"/>
                </c:manualLayout>
              </c:layout>
              <c:tx>
                <c:rich>
                  <a:bodyPr/>
                  <a:lstStyle/>
                  <a:p>
                    <a:fld id="{62F7BE73-88EA-4DB8-94F6-915045E6120E}" type="CATEGORYNAME">
                      <a:rPr lang="en-US"/>
                      <a:pPr/>
                      <a:t>[NOME CATEGORIA]</a:t>
                    </a:fld>
                    <a:endParaRPr lang="it-IT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B-CE2A-499B-8843-4A95A2C385A7}"/>
                </c:ext>
              </c:extLst>
            </c:dLbl>
            <c:spPr>
              <a:gradFill flip="none" rotWithShape="1"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  <a:tileRect/>
              </a:gradFill>
              <a:ln>
                <a:solidFill>
                  <a:schemeClr val="tx1"/>
                </a:solidFill>
              </a:ln>
              <a:effectLst/>
            </c:spPr>
            <c:txPr>
              <a:bodyPr rot="0" spcFirstLastPara="1" vertOverflow="overflow" horzOverflow="overflow" vert="horz" wrap="square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ln w="3175">
                      <a:solidFill>
                        <a:schemeClr val="tx1"/>
                      </a:solidFill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'WA2NNA Index'!$M$12:$M$17</c:f>
              <c:strCache>
                <c:ptCount val="6"/>
                <c:pt idx="0">
                  <c:v>Water</c:v>
                </c:pt>
                <c:pt idx="1">
                  <c:v>Waste</c:v>
                </c:pt>
                <c:pt idx="2">
                  <c:v>Nature and biodiversity</c:v>
                </c:pt>
                <c:pt idx="3">
                  <c:v>Noise</c:v>
                </c:pt>
                <c:pt idx="4">
                  <c:v>Air</c:v>
                </c:pt>
                <c:pt idx="5">
                  <c:v>Energy and climate</c:v>
                </c:pt>
              </c:strCache>
            </c:strRef>
          </c:cat>
          <c:val>
            <c:numRef>
              <c:f>'WA2NNA Index'!$N$12:$N$17</c:f>
              <c:numCache>
                <c:formatCode>0</c:formatCode>
                <c:ptCount val="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E2A-499B-8843-4A95A2C385A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>
          <a:ln w="3175">
            <a:solidFill>
              <a:schemeClr val="tx1"/>
            </a:solidFill>
          </a:ln>
          <a:solidFill>
            <a:schemeClr val="tx1"/>
          </a:solidFill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685713811569438"/>
          <c:y val="5.8076258242713029E-2"/>
          <c:w val="0.54043135195884051"/>
          <c:h val="0.89352685988835945"/>
        </c:manualLayout>
      </c:layout>
      <c:pieChart>
        <c:varyColors val="1"/>
        <c:ser>
          <c:idx val="0"/>
          <c:order val="0"/>
          <c:spPr>
            <a:solidFill>
              <a:schemeClr val="bg1"/>
            </a:solidFill>
            <a:ln>
              <a:solidFill>
                <a:schemeClr val="tx1">
                  <a:alpha val="0"/>
                </a:schemeClr>
              </a:solidFill>
            </a:ln>
          </c:spPr>
          <c:dPt>
            <c:idx val="0"/>
            <c:bubble3D val="0"/>
            <c:spPr>
              <a:solidFill>
                <a:schemeClr val="bg1"/>
              </a:solidFill>
              <a:ln>
                <a:solidFill>
                  <a:schemeClr val="tx1">
                    <a:alpha val="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10-480F-A253-A628E2898CF2}"/>
              </c:ext>
            </c:extLst>
          </c:dPt>
          <c:dLbls>
            <c:dLbl>
              <c:idx val="0"/>
              <c:layout>
                <c:manualLayout>
                  <c:x val="-1.0128774626474927E-3"/>
                  <c:y val="-0.38101466556849062"/>
                </c:manualLayout>
              </c:layout>
              <c:tx>
                <c:rich>
                  <a:bodyPr/>
                  <a:lstStyle/>
                  <a:p>
                    <a:r>
                      <a:rPr lang="en-US" sz="2400"/>
                      <a:t>21</a:t>
                    </a:r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6D10-480F-A253-A628E2898C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ln w="3175">
                      <a:solidFill>
                        <a:schemeClr val="tx1">
                          <a:lumMod val="85000"/>
                          <a:lumOff val="15000"/>
                        </a:schemeClr>
                      </a:solidFill>
                    </a:ln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2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'WA2NNA Index'!$M$18</c:f>
              <c:strCache>
                <c:ptCount val="1"/>
                <c:pt idx="0">
                  <c:v>WA2NNA BEST Index</c:v>
                </c:pt>
              </c:strCache>
            </c:strRef>
          </c:cat>
          <c:val>
            <c:numRef>
              <c:f>'WA2NNA Index'!$N$18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10-480F-A253-A628E2898CF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5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2.emf"/><Relationship Id="rId4" Type="http://schemas.openxmlformats.org/officeDocument/2006/relationships/image" Target="../media/image7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9.emf"/><Relationship Id="rId1" Type="http://schemas.openxmlformats.org/officeDocument/2006/relationships/image" Target="../media/image8.emf"/><Relationship Id="rId4" Type="http://schemas.openxmlformats.org/officeDocument/2006/relationships/image" Target="../media/image11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2.emf"/><Relationship Id="rId1" Type="http://schemas.openxmlformats.org/officeDocument/2006/relationships/image" Target="../media/image7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14.emf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200024</xdr:colOff>
      <xdr:row>2</xdr:row>
      <xdr:rowOff>342905</xdr:rowOff>
    </xdr:from>
    <xdr:to>
      <xdr:col>13</xdr:col>
      <xdr:colOff>123825</xdr:colOff>
      <xdr:row>4</xdr:row>
      <xdr:rowOff>702469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8363A597-1C8D-45FB-84C5-70505AD7425C}"/>
            </a:ext>
          </a:extLst>
        </xdr:cNvPr>
        <xdr:cNvSpPr txBox="1"/>
      </xdr:nvSpPr>
      <xdr:spPr>
        <a:xfrm>
          <a:off x="5641180" y="1200155"/>
          <a:ext cx="3567114" cy="119300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il calcolo del WA2NNA Best Index e degli indici specifici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è necessario popolare le 6 aree tematiche (WAter, WAste, Nature, Noise, Air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 Energy) </a:t>
          </a:r>
          <a:r>
            <a:rPr lang="it-IT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scegliendo, per ciascuna area tematica, 3 dei 4 indicatori proposti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Una volta individuati i 3 indicatori, andranno popolate con i dati richiesti le celle evidenziate in verde nei rispettivi fogli di calcolo.</a:t>
          </a:r>
          <a:endParaRPr lang="it-IT" sz="1100" b="0"/>
        </a:p>
      </xdr:txBody>
    </xdr:sp>
    <xdr:clientData/>
  </xdr:twoCellAnchor>
  <xdr:twoCellAnchor>
    <xdr:from>
      <xdr:col>5</xdr:col>
      <xdr:colOff>238125</xdr:colOff>
      <xdr:row>3</xdr:row>
      <xdr:rowOff>323850</xdr:rowOff>
    </xdr:from>
    <xdr:to>
      <xdr:col>7</xdr:col>
      <xdr:colOff>123825</xdr:colOff>
      <xdr:row>4</xdr:row>
      <xdr:rowOff>257175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330E2F76-8CD6-4810-ACBA-AC07237B7CA9}"/>
            </a:ext>
          </a:extLst>
        </xdr:cNvPr>
        <xdr:cNvSpPr/>
      </xdr:nvSpPr>
      <xdr:spPr>
        <a:xfrm>
          <a:off x="4343400" y="1600200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</xdr:col>
      <xdr:colOff>0</xdr:colOff>
      <xdr:row>29</xdr:row>
      <xdr:rowOff>85725</xdr:rowOff>
    </xdr:from>
    <xdr:to>
      <xdr:col>6</xdr:col>
      <xdr:colOff>238127</xdr:colOff>
      <xdr:row>43</xdr:row>
      <xdr:rowOff>42861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08153341-AB44-928B-F65B-1AFB6171C6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179444</xdr:colOff>
      <xdr:row>4</xdr:row>
      <xdr:rowOff>83343</xdr:rowOff>
    </xdr:from>
    <xdr:to>
      <xdr:col>25</xdr:col>
      <xdr:colOff>52913</xdr:colOff>
      <xdr:row>39</xdr:row>
      <xdr:rowOff>83607</xdr:rowOff>
    </xdr:to>
    <xdr:grpSp>
      <xdr:nvGrpSpPr>
        <xdr:cNvPr id="9" name="Gruppo 8">
          <a:extLst>
            <a:ext uri="{FF2B5EF4-FFF2-40B4-BE49-F238E27FC236}">
              <a16:creationId xmlns:a16="http://schemas.microsoft.com/office/drawing/2014/main" id="{3ED18E0B-897E-D597-CFAD-98CF06D12859}"/>
            </a:ext>
          </a:extLst>
        </xdr:cNvPr>
        <xdr:cNvGrpSpPr/>
      </xdr:nvGrpSpPr>
      <xdr:grpSpPr>
        <a:xfrm>
          <a:off x="6751694" y="1774031"/>
          <a:ext cx="10196188" cy="6548701"/>
          <a:chOff x="2251132" y="3405187"/>
          <a:chExt cx="10196188" cy="6239139"/>
        </a:xfrm>
      </xdr:grpSpPr>
      <xdr:grpSp>
        <xdr:nvGrpSpPr>
          <xdr:cNvPr id="10" name="Gruppo 9">
            <a:extLst>
              <a:ext uri="{FF2B5EF4-FFF2-40B4-BE49-F238E27FC236}">
                <a16:creationId xmlns:a16="http://schemas.microsoft.com/office/drawing/2014/main" id="{BA105678-2793-97FF-6670-BFEAC9C47F17}"/>
              </a:ext>
            </a:extLst>
          </xdr:cNvPr>
          <xdr:cNvGrpSpPr/>
        </xdr:nvGrpSpPr>
        <xdr:grpSpPr>
          <a:xfrm>
            <a:off x="2251132" y="3405187"/>
            <a:ext cx="10196188" cy="6239139"/>
            <a:chOff x="3044882" y="6244168"/>
            <a:chExt cx="10300699" cy="6258982"/>
          </a:xfrm>
        </xdr:grpSpPr>
        <xdr:graphicFrame macro="">
          <xdr:nvGraphicFramePr>
            <xdr:cNvPr id="6" name="Grafico 5">
              <a:extLst>
                <a:ext uri="{FF2B5EF4-FFF2-40B4-BE49-F238E27FC236}">
                  <a16:creationId xmlns:a16="http://schemas.microsoft.com/office/drawing/2014/main" id="{8C23D2FC-D844-A767-6AF5-D579478FE9DB}"/>
                </a:ext>
              </a:extLst>
            </xdr:cNvPr>
            <xdr:cNvGraphicFramePr/>
          </xdr:nvGraphicFramePr>
          <xdr:xfrm>
            <a:off x="3055465" y="6254751"/>
            <a:ext cx="10300699" cy="625898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aphicFrame macro="">
          <xdr:nvGraphicFramePr>
            <xdr:cNvPr id="5" name="Grafico 4">
              <a:extLst>
                <a:ext uri="{FF2B5EF4-FFF2-40B4-BE49-F238E27FC236}">
                  <a16:creationId xmlns:a16="http://schemas.microsoft.com/office/drawing/2014/main" id="{4A38E5D1-50E7-604A-A669-87650C708412}"/>
                </a:ext>
              </a:extLst>
            </xdr:cNvPr>
            <xdr:cNvGraphicFramePr>
              <a:graphicFrameLocks/>
            </xdr:cNvGraphicFramePr>
          </xdr:nvGraphicFramePr>
          <xdr:xfrm>
            <a:off x="4370916" y="7186083"/>
            <a:ext cx="8117417" cy="4380443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</xdr:grpSp>
      <xdr:graphicFrame macro="">
        <xdr:nvGraphicFramePr>
          <xdr:cNvPr id="3" name="Grafico 2">
            <a:extLst>
              <a:ext uri="{FF2B5EF4-FFF2-40B4-BE49-F238E27FC236}">
                <a16:creationId xmlns:a16="http://schemas.microsoft.com/office/drawing/2014/main" id="{50A32F32-8FA3-4BF2-BA4C-C026555F8DED}"/>
              </a:ext>
            </a:extLst>
          </xdr:cNvPr>
          <xdr:cNvGraphicFramePr>
            <a:graphicFrameLocks/>
          </xdr:cNvGraphicFramePr>
        </xdr:nvGraphicFramePr>
        <xdr:xfrm>
          <a:off x="6060282" y="5631657"/>
          <a:ext cx="2593601" cy="16269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  <xdr:twoCellAnchor>
    <xdr:from>
      <xdr:col>19</xdr:col>
      <xdr:colOff>130969</xdr:colOff>
      <xdr:row>2</xdr:row>
      <xdr:rowOff>107156</xdr:rowOff>
    </xdr:from>
    <xdr:to>
      <xdr:col>24</xdr:col>
      <xdr:colOff>11906</xdr:colOff>
      <xdr:row>5</xdr:row>
      <xdr:rowOff>261937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DD37E7FC-53A9-B122-AE87-DC5452726FEA}"/>
            </a:ext>
          </a:extLst>
        </xdr:cNvPr>
        <xdr:cNvSpPr txBox="1"/>
      </xdr:nvSpPr>
      <xdr:spPr>
        <a:xfrm>
          <a:off x="12858750" y="964406"/>
          <a:ext cx="2917031" cy="1714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/>
            <a:t>N.B.</a:t>
          </a:r>
        </a:p>
        <a:p>
          <a:r>
            <a:rPr lang="it-IT" sz="1400"/>
            <a:t>Il grafico non è dinamico ed è puramente indicativo. Per tener conto degli effettivi valori dell'indece, i colori del grafico vanno modificati manualmente</a:t>
          </a:r>
        </a:p>
      </xdr:txBody>
    </xdr:sp>
    <xdr:clientData/>
  </xdr:twoCellAnchor>
  <xdr:twoCellAnchor>
    <xdr:from>
      <xdr:col>2</xdr:col>
      <xdr:colOff>0</xdr:colOff>
      <xdr:row>18</xdr:row>
      <xdr:rowOff>190499</xdr:rowOff>
    </xdr:from>
    <xdr:to>
      <xdr:col>6</xdr:col>
      <xdr:colOff>250031</xdr:colOff>
      <xdr:row>32</xdr:row>
      <xdr:rowOff>23812</xdr:rowOff>
    </xdr:to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7849C626-7D79-48A6-9195-44D7FFEFBC35}"/>
            </a:ext>
          </a:extLst>
        </xdr:cNvPr>
        <xdr:cNvSpPr txBox="1"/>
      </xdr:nvSpPr>
      <xdr:spPr>
        <a:xfrm>
          <a:off x="1214438" y="4429124"/>
          <a:ext cx="3869531" cy="25003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/>
            <a:t>N.B.</a:t>
          </a:r>
        </a:p>
        <a:p>
          <a:r>
            <a:rPr lang="it-IT" sz="1400"/>
            <a:t>I colori dell'indice globale</a:t>
          </a:r>
          <a:r>
            <a:rPr lang="it-IT" sz="1400" baseline="0"/>
            <a:t> vengono attribuiti automaticamente in funzione dei seguenti intervalli in cui ricade il valore dell'indice:</a:t>
          </a:r>
        </a:p>
        <a:p>
          <a:endParaRPr lang="it-IT" sz="1400" baseline="0"/>
        </a:p>
        <a:p>
          <a:r>
            <a:rPr lang="it-IT" sz="1400" baseline="0"/>
            <a:t>- Rosso: 		  6,0 ≤ Index </a:t>
          </a:r>
          <a:r>
            <a:rPr lang="it-I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</a:t>
          </a:r>
          <a:r>
            <a:rPr lang="it-IT" sz="1400" baseline="0"/>
            <a:t> 8,5</a:t>
          </a:r>
        </a:p>
        <a:p>
          <a:r>
            <a:rPr lang="it-IT" sz="1400" baseline="0"/>
            <a:t>- Arancione scuro: 	  8,5 </a:t>
          </a:r>
          <a:r>
            <a:rPr lang="it-I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≤ </a:t>
          </a:r>
          <a:r>
            <a:rPr lang="it-IT" sz="1400" baseline="0"/>
            <a:t>Index &lt; 14,5</a:t>
          </a:r>
        </a:p>
        <a:p>
          <a:r>
            <a:rPr lang="it-IT" sz="1400" baseline="0"/>
            <a:t>- Arancione chiaro: 	14,5 </a:t>
          </a:r>
          <a:r>
            <a:rPr lang="it-I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≤</a:t>
          </a:r>
          <a:r>
            <a:rPr lang="it-IT" sz="1400" baseline="0"/>
            <a:t> Index  &lt; 20,5</a:t>
          </a:r>
        </a:p>
        <a:p>
          <a:r>
            <a:rPr lang="it-IT" sz="1400" baseline="0"/>
            <a:t>- Azzurro: 		20,5 </a:t>
          </a:r>
          <a:r>
            <a:rPr lang="it-I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≤</a:t>
          </a:r>
          <a:r>
            <a:rPr lang="it-IT" sz="1400" baseline="0"/>
            <a:t> Index &lt; 26,5</a:t>
          </a:r>
        </a:p>
        <a:p>
          <a:r>
            <a:rPr lang="it-IT" sz="1400" baseline="0"/>
            <a:t>- Verde: 		26,5 </a:t>
          </a:r>
          <a:r>
            <a:rPr lang="it-I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≤</a:t>
          </a:r>
          <a:r>
            <a:rPr lang="it-IT" sz="1400" baseline="0"/>
            <a:t> Index &lt; 30,0</a:t>
          </a:r>
          <a:endParaRPr lang="it-IT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390525</xdr:colOff>
      <xdr:row>17</xdr:row>
      <xdr:rowOff>26192</xdr:rowOff>
    </xdr:from>
    <xdr:to>
      <xdr:col>14</xdr:col>
      <xdr:colOff>504825</xdr:colOff>
      <xdr:row>18</xdr:row>
      <xdr:rowOff>150017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AA99D533-13CC-450A-36D8-115A99A5C537}"/>
            </a:ext>
          </a:extLst>
        </xdr:cNvPr>
        <xdr:cNvSpPr/>
      </xdr:nvSpPr>
      <xdr:spPr>
        <a:xfrm>
          <a:off x="6605588" y="1895473"/>
          <a:ext cx="1102518" cy="314325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12</xdr:row>
      <xdr:rowOff>80963</xdr:rowOff>
    </xdr:from>
    <xdr:to>
      <xdr:col>22</xdr:col>
      <xdr:colOff>228600</xdr:colOff>
      <xdr:row>14</xdr:row>
      <xdr:rowOff>166689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23E4F284-9A69-206A-C947-25656B313CCA}"/>
            </a:ext>
          </a:extLst>
        </xdr:cNvPr>
        <xdr:cNvSpPr txBox="1"/>
      </xdr:nvSpPr>
      <xdr:spPr>
        <a:xfrm>
          <a:off x="7981950" y="997744"/>
          <a:ext cx="4605338" cy="466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 quantitativo di acqua erogata annualmente per gli usi domestici, ossia le civili abitazioni e gli usi ad esse assimilate. </a:t>
          </a:r>
          <a:endParaRPr lang="it-IT" sz="1100" b="1"/>
        </a:p>
      </xdr:txBody>
    </xdr:sp>
    <xdr:clientData/>
  </xdr:twoCellAnchor>
  <xdr:twoCellAnchor>
    <xdr:from>
      <xdr:col>13</xdr:col>
      <xdr:colOff>400050</xdr:colOff>
      <xdr:row>12</xdr:row>
      <xdr:rowOff>128591</xdr:rowOff>
    </xdr:from>
    <xdr:to>
      <xdr:col>14</xdr:col>
      <xdr:colOff>514350</xdr:colOff>
      <xdr:row>14</xdr:row>
      <xdr:rowOff>100016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76B1FA95-D108-42AB-93FF-F17EC3D47A2D}"/>
            </a:ext>
          </a:extLst>
        </xdr:cNvPr>
        <xdr:cNvSpPr/>
      </xdr:nvSpPr>
      <xdr:spPr>
        <a:xfrm>
          <a:off x="6615113" y="1045372"/>
          <a:ext cx="1102518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161925</xdr:colOff>
      <xdr:row>16</xdr:row>
      <xdr:rowOff>47624</xdr:rowOff>
    </xdr:from>
    <xdr:to>
      <xdr:col>28</xdr:col>
      <xdr:colOff>57150</xdr:colOff>
      <xdr:row>20</xdr:row>
      <xdr:rowOff>28575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C4A98020-0532-40DB-A304-445A4151740C}"/>
            </a:ext>
          </a:extLst>
        </xdr:cNvPr>
        <xdr:cNvSpPr txBox="1"/>
      </xdr:nvSpPr>
      <xdr:spPr>
        <a:xfrm>
          <a:off x="9677400" y="3305174"/>
          <a:ext cx="8105775" cy="790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da definire caso per caso in funzione dell'area geografica del Comune.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le statistiche pubblicate da ISTAT contenute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nella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Tavola denominata “</a:t>
          </a:r>
          <a:r>
            <a:rPr lang="it-IT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Acqua fatturata totale e per uso civile domestico nei comuni capoluogo di provincia/città metropolitana (a). Anno 2022, volumi in migliaia di metri cubi e pro capite in litri per abitante al giorno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”. Nel caso specifico è 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stato scelto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medio riferito all’area Nord-Est (Anno 2022).</a:t>
          </a:r>
          <a:endParaRPr lang="it-IT" sz="1100"/>
        </a:p>
      </xdr:txBody>
    </xdr:sp>
    <xdr:clientData/>
  </xdr:twoCellAnchor>
  <xdr:twoCellAnchor>
    <xdr:from>
      <xdr:col>13</xdr:col>
      <xdr:colOff>400050</xdr:colOff>
      <xdr:row>20</xdr:row>
      <xdr:rowOff>64295</xdr:rowOff>
    </xdr:from>
    <xdr:to>
      <xdr:col>14</xdr:col>
      <xdr:colOff>514350</xdr:colOff>
      <xdr:row>21</xdr:row>
      <xdr:rowOff>190501</xdr:rowOff>
    </xdr:to>
    <xdr:sp macro="" textlink="">
      <xdr:nvSpPr>
        <xdr:cNvPr id="6" name="Freccia a destra 5">
          <a:extLst>
            <a:ext uri="{FF2B5EF4-FFF2-40B4-BE49-F238E27FC236}">
              <a16:creationId xmlns:a16="http://schemas.microsoft.com/office/drawing/2014/main" id="{10184BD8-F4C8-48F6-8EDA-A1E8F87368AD}"/>
            </a:ext>
          </a:extLst>
        </xdr:cNvPr>
        <xdr:cNvSpPr/>
      </xdr:nvSpPr>
      <xdr:spPr>
        <a:xfrm>
          <a:off x="6615113" y="2505076"/>
          <a:ext cx="1102518" cy="376238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180975</xdr:colOff>
      <xdr:row>20</xdr:row>
      <xdr:rowOff>133351</xdr:rowOff>
    </xdr:from>
    <xdr:to>
      <xdr:col>19</xdr:col>
      <xdr:colOff>485775</xdr:colOff>
      <xdr:row>21</xdr:row>
      <xdr:rowOff>152402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506FB018-DF09-40CA-A46E-FD6794637343}"/>
            </a:ext>
          </a:extLst>
        </xdr:cNvPr>
        <xdr:cNvSpPr txBox="1"/>
      </xdr:nvSpPr>
      <xdr:spPr>
        <a:xfrm>
          <a:off x="7991475" y="2574132"/>
          <a:ext cx="2817019" cy="269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</a:p>
        <a:p>
          <a:endParaRPr lang="it-IT" sz="1100" b="1"/>
        </a:p>
      </xdr:txBody>
    </xdr:sp>
    <xdr:clientData/>
  </xdr:twoCellAnchor>
  <xdr:twoCellAnchor>
    <xdr:from>
      <xdr:col>13</xdr:col>
      <xdr:colOff>390525</xdr:colOff>
      <xdr:row>34</xdr:row>
      <xdr:rowOff>26192</xdr:rowOff>
    </xdr:from>
    <xdr:to>
      <xdr:col>14</xdr:col>
      <xdr:colOff>504825</xdr:colOff>
      <xdr:row>35</xdr:row>
      <xdr:rowOff>150017</xdr:rowOff>
    </xdr:to>
    <xdr:sp macro="" textlink="">
      <xdr:nvSpPr>
        <xdr:cNvPr id="16" name="Freccia a destra 15">
          <a:extLst>
            <a:ext uri="{FF2B5EF4-FFF2-40B4-BE49-F238E27FC236}">
              <a16:creationId xmlns:a16="http://schemas.microsoft.com/office/drawing/2014/main" id="{66E21BDB-70D4-4A72-B3AD-23749A4DA7CB}"/>
            </a:ext>
          </a:extLst>
        </xdr:cNvPr>
        <xdr:cNvSpPr/>
      </xdr:nvSpPr>
      <xdr:spPr>
        <a:xfrm>
          <a:off x="6891338" y="2085973"/>
          <a:ext cx="1102518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29</xdr:row>
      <xdr:rowOff>69057</xdr:rowOff>
    </xdr:from>
    <xdr:to>
      <xdr:col>28</xdr:col>
      <xdr:colOff>202406</xdr:colOff>
      <xdr:row>32</xdr:row>
      <xdr:rowOff>142875</xdr:rowOff>
    </xdr:to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5BBDB1DD-57F7-4995-A1D4-FE193A59C6B2}"/>
            </a:ext>
          </a:extLst>
        </xdr:cNvPr>
        <xdr:cNvSpPr txBox="1"/>
      </xdr:nvSpPr>
      <xdr:spPr>
        <a:xfrm>
          <a:off x="8267700" y="4462463"/>
          <a:ext cx="8222456" cy="6453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alla percentuale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 acque reflue gestite conformemente ai requisiti della direttiva sul trattamento delle acque reflue urbane (</a:t>
          </a:r>
          <a:r>
            <a:rPr lang="it-IT" b="1">
              <a:latin typeface="+mn-lt"/>
            </a:rPr>
            <a:t>91 /271 /CEE</a:t>
          </a:r>
          <a:r>
            <a:rPr lang="it-IT" b="1" baseline="0">
              <a:latin typeface="+mn-lt"/>
            </a:rPr>
            <a:t> - 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Urban Waste Water Treatment Directive – UWWTD) per quanto riguarda la raccolta (articolo 3 della direttiva) e il trattamento secondario (articolo 4 della direttiva) </a:t>
          </a:r>
          <a:endParaRPr lang="it-IT" sz="1100" b="1"/>
        </a:p>
      </xdr:txBody>
    </xdr:sp>
    <xdr:clientData/>
  </xdr:twoCellAnchor>
  <xdr:twoCellAnchor>
    <xdr:from>
      <xdr:col>15</xdr:col>
      <xdr:colOff>161925</xdr:colOff>
      <xdr:row>33</xdr:row>
      <xdr:rowOff>166684</xdr:rowOff>
    </xdr:from>
    <xdr:to>
      <xdr:col>28</xdr:col>
      <xdr:colOff>57150</xdr:colOff>
      <xdr:row>36</xdr:row>
      <xdr:rowOff>71435</xdr:rowOff>
    </xdr:to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CDB06C01-8AC2-475D-880A-71930E4835E4}"/>
            </a:ext>
          </a:extLst>
        </xdr:cNvPr>
        <xdr:cNvSpPr txBox="1"/>
      </xdr:nvSpPr>
      <xdr:spPr>
        <a:xfrm>
          <a:off x="8258175" y="5929309"/>
          <a:ext cx="8086725" cy="4762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rappresentato dalla massima frazione possibile di acque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reflue gestite in conformità alla direttiva europea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ovvero il 100 %. </a:t>
          </a:r>
        </a:p>
        <a:p>
          <a:endParaRPr lang="it-IT" sz="1100"/>
        </a:p>
      </xdr:txBody>
    </xdr:sp>
    <xdr:clientData/>
  </xdr:twoCellAnchor>
  <xdr:twoCellAnchor>
    <xdr:from>
      <xdr:col>13</xdr:col>
      <xdr:colOff>400050</xdr:colOff>
      <xdr:row>37</xdr:row>
      <xdr:rowOff>64295</xdr:rowOff>
    </xdr:from>
    <xdr:to>
      <xdr:col>14</xdr:col>
      <xdr:colOff>514350</xdr:colOff>
      <xdr:row>38</xdr:row>
      <xdr:rowOff>190501</xdr:rowOff>
    </xdr:to>
    <xdr:sp macro="" textlink="">
      <xdr:nvSpPr>
        <xdr:cNvPr id="20" name="Freccia a destra 19">
          <a:extLst>
            <a:ext uri="{FF2B5EF4-FFF2-40B4-BE49-F238E27FC236}">
              <a16:creationId xmlns:a16="http://schemas.microsoft.com/office/drawing/2014/main" id="{E4451BFD-30D4-47AB-84AC-083C0EF55437}"/>
            </a:ext>
          </a:extLst>
        </xdr:cNvPr>
        <xdr:cNvSpPr/>
      </xdr:nvSpPr>
      <xdr:spPr>
        <a:xfrm>
          <a:off x="6900863" y="2695576"/>
          <a:ext cx="1102518" cy="376238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180975</xdr:colOff>
      <xdr:row>37</xdr:row>
      <xdr:rowOff>133351</xdr:rowOff>
    </xdr:from>
    <xdr:to>
      <xdr:col>19</xdr:col>
      <xdr:colOff>485775</xdr:colOff>
      <xdr:row>38</xdr:row>
      <xdr:rowOff>152402</xdr:rowOff>
    </xdr:to>
    <xdr:sp macro="" textlink="">
      <xdr:nvSpPr>
        <xdr:cNvPr id="21" name="CasellaDiTesto 20">
          <a:extLst>
            <a:ext uri="{FF2B5EF4-FFF2-40B4-BE49-F238E27FC236}">
              <a16:creationId xmlns:a16="http://schemas.microsoft.com/office/drawing/2014/main" id="{97D76EF7-7026-4112-9EBD-ED9B0E486D01}"/>
            </a:ext>
          </a:extLst>
        </xdr:cNvPr>
        <xdr:cNvSpPr txBox="1"/>
      </xdr:nvSpPr>
      <xdr:spPr>
        <a:xfrm>
          <a:off x="8277225" y="2764632"/>
          <a:ext cx="2817019" cy="269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S</a:t>
          </a:r>
        </a:p>
        <a:p>
          <a:endParaRPr lang="it-IT" sz="1100" b="1"/>
        </a:p>
      </xdr:txBody>
    </xdr:sp>
    <xdr:clientData/>
  </xdr:twoCellAnchor>
  <xdr:twoCellAnchor>
    <xdr:from>
      <xdr:col>13</xdr:col>
      <xdr:colOff>390525</xdr:colOff>
      <xdr:row>51</xdr:row>
      <xdr:rowOff>26192</xdr:rowOff>
    </xdr:from>
    <xdr:to>
      <xdr:col>14</xdr:col>
      <xdr:colOff>504825</xdr:colOff>
      <xdr:row>52</xdr:row>
      <xdr:rowOff>150017</xdr:rowOff>
    </xdr:to>
    <xdr:sp macro="" textlink="">
      <xdr:nvSpPr>
        <xdr:cNvPr id="22" name="Freccia a destra 21">
          <a:extLst>
            <a:ext uri="{FF2B5EF4-FFF2-40B4-BE49-F238E27FC236}">
              <a16:creationId xmlns:a16="http://schemas.microsoft.com/office/drawing/2014/main" id="{A8AB7DF3-7CF0-4904-B96A-1C01A537A67C}"/>
            </a:ext>
          </a:extLst>
        </xdr:cNvPr>
        <xdr:cNvSpPr/>
      </xdr:nvSpPr>
      <xdr:spPr>
        <a:xfrm>
          <a:off x="6891338" y="5372098"/>
          <a:ext cx="1102518" cy="314325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46</xdr:row>
      <xdr:rowOff>166683</xdr:rowOff>
    </xdr:from>
    <xdr:to>
      <xdr:col>23</xdr:col>
      <xdr:colOff>381000</xdr:colOff>
      <xdr:row>48</xdr:row>
      <xdr:rowOff>59530</xdr:rowOff>
    </xdr:to>
    <xdr:sp macro="" textlink="">
      <xdr:nvSpPr>
        <xdr:cNvPr id="23" name="CasellaDiTesto 22">
          <a:extLst>
            <a:ext uri="{FF2B5EF4-FFF2-40B4-BE49-F238E27FC236}">
              <a16:creationId xmlns:a16="http://schemas.microsoft.com/office/drawing/2014/main" id="{ADA3748D-236A-469B-8DF0-8392EAC60CAA}"/>
            </a:ext>
          </a:extLst>
        </xdr:cNvPr>
        <xdr:cNvSpPr txBox="1"/>
      </xdr:nvSpPr>
      <xdr:spPr>
        <a:xfrm>
          <a:off x="8286750" y="9148758"/>
          <a:ext cx="5372100" cy="2738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alle le perdite percentuali sui volumi di acqua immessi in rete</a:t>
          </a:r>
          <a:endParaRPr lang="it-IT" sz="1100" b="1">
            <a:latin typeface="+mn-lt"/>
          </a:endParaRPr>
        </a:p>
      </xdr:txBody>
    </xdr:sp>
    <xdr:clientData/>
  </xdr:twoCellAnchor>
  <xdr:twoCellAnchor>
    <xdr:from>
      <xdr:col>13</xdr:col>
      <xdr:colOff>400050</xdr:colOff>
      <xdr:row>46</xdr:row>
      <xdr:rowOff>128591</xdr:rowOff>
    </xdr:from>
    <xdr:to>
      <xdr:col>14</xdr:col>
      <xdr:colOff>514350</xdr:colOff>
      <xdr:row>48</xdr:row>
      <xdr:rowOff>100016</xdr:rowOff>
    </xdr:to>
    <xdr:sp macro="" textlink="">
      <xdr:nvSpPr>
        <xdr:cNvPr id="24" name="Freccia a destra 23">
          <a:extLst>
            <a:ext uri="{FF2B5EF4-FFF2-40B4-BE49-F238E27FC236}">
              <a16:creationId xmlns:a16="http://schemas.microsoft.com/office/drawing/2014/main" id="{A3B1125C-8DF2-4567-BF46-A7561A1802DB}"/>
            </a:ext>
          </a:extLst>
        </xdr:cNvPr>
        <xdr:cNvSpPr/>
      </xdr:nvSpPr>
      <xdr:spPr>
        <a:xfrm>
          <a:off x="6900863" y="7808122"/>
          <a:ext cx="1102518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161925</xdr:colOff>
      <xdr:row>49</xdr:row>
      <xdr:rowOff>97634</xdr:rowOff>
    </xdr:from>
    <xdr:to>
      <xdr:col>29</xdr:col>
      <xdr:colOff>123825</xdr:colOff>
      <xdr:row>54</xdr:row>
      <xdr:rowOff>123826</xdr:rowOff>
    </xdr:to>
    <xdr:sp macro="" textlink="">
      <xdr:nvSpPr>
        <xdr:cNvPr id="25" name="CasellaDiTesto 24">
          <a:extLst>
            <a:ext uri="{FF2B5EF4-FFF2-40B4-BE49-F238E27FC236}">
              <a16:creationId xmlns:a16="http://schemas.microsoft.com/office/drawing/2014/main" id="{07D9D4B0-3998-425F-8843-057D70A60581}"/>
            </a:ext>
          </a:extLst>
        </xdr:cNvPr>
        <xdr:cNvSpPr txBox="1"/>
      </xdr:nvSpPr>
      <xdr:spPr>
        <a:xfrm>
          <a:off x="9677400" y="11089484"/>
          <a:ext cx="8782050" cy="9786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da definire caso per caso in funzione dell'area geografica del Comune.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le statistiche pubblicate da ISTAT contenute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nella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Tavola denominata “</a:t>
          </a:r>
          <a:r>
            <a:rPr lang="it-IT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Acqua immessa, acqua erogata per usi autorizzati, perdite idriche totali percentuali e lineari nelle reti comunali di distribuzione dell'acqua potabile dei comuni capoluogo di provincia/città metropolitana (a). Anno 2022, volumi in migliaia di metri cubi, pro capite in litri per abitante al giorno, perdite in percentuale sul volume immesso in rete e in metri cubi al giorno per km di rete di distribuzione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”. Per quanto riguarda le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perdite percentuali è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stato opportunamente scelto il valore medio riferito all'area Nord (anno 2022) pari al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26,1%.</a:t>
          </a:r>
          <a:endParaRPr lang="it-IT" sz="1100"/>
        </a:p>
      </xdr:txBody>
    </xdr:sp>
    <xdr:clientData/>
  </xdr:twoCellAnchor>
  <xdr:twoCellAnchor>
    <xdr:from>
      <xdr:col>13</xdr:col>
      <xdr:colOff>400050</xdr:colOff>
      <xdr:row>57</xdr:row>
      <xdr:rowOff>242885</xdr:rowOff>
    </xdr:from>
    <xdr:to>
      <xdr:col>14</xdr:col>
      <xdr:colOff>514350</xdr:colOff>
      <xdr:row>59</xdr:row>
      <xdr:rowOff>178591</xdr:rowOff>
    </xdr:to>
    <xdr:sp macro="" textlink="">
      <xdr:nvSpPr>
        <xdr:cNvPr id="26" name="Freccia a destra 25">
          <a:extLst>
            <a:ext uri="{FF2B5EF4-FFF2-40B4-BE49-F238E27FC236}">
              <a16:creationId xmlns:a16="http://schemas.microsoft.com/office/drawing/2014/main" id="{2225B1AB-0670-495E-8D8C-474C9B3CEEFA}"/>
            </a:ext>
          </a:extLst>
        </xdr:cNvPr>
        <xdr:cNvSpPr/>
      </xdr:nvSpPr>
      <xdr:spPr>
        <a:xfrm>
          <a:off x="6900863" y="9446416"/>
          <a:ext cx="1102518" cy="376238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183356</xdr:colOff>
      <xdr:row>60</xdr:row>
      <xdr:rowOff>57151</xdr:rowOff>
    </xdr:from>
    <xdr:to>
      <xdr:col>28</xdr:col>
      <xdr:colOff>428625</xdr:colOff>
      <xdr:row>64</xdr:row>
      <xdr:rowOff>190500</xdr:rowOff>
    </xdr:to>
    <xdr:sp macro="" textlink="">
      <xdr:nvSpPr>
        <xdr:cNvPr id="28" name="CasellaDiTesto 27">
          <a:extLst>
            <a:ext uri="{FF2B5EF4-FFF2-40B4-BE49-F238E27FC236}">
              <a16:creationId xmlns:a16="http://schemas.microsoft.com/office/drawing/2014/main" id="{D3CA1FDD-4BA0-429F-9BE7-7D5572068710}"/>
            </a:ext>
          </a:extLst>
        </xdr:cNvPr>
        <xdr:cNvSpPr txBox="1"/>
      </xdr:nvSpPr>
      <xdr:spPr>
        <a:xfrm>
          <a:off x="8279606" y="9903620"/>
          <a:ext cx="8436769" cy="9548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le statistiche pubblicate da ISTAT contenute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nella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Tavola denominata “</a:t>
          </a:r>
          <a:r>
            <a:rPr lang="it-IT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Acqua immessa, acqua erogata per usi autorizzati, perdite idriche totali percentuali e lineari nelle reti comunali di distribuzione dell'acqua potabile dei comuni capoluogo di provincia/città metropolitana (a). Anno 2022, volumi in migliaia di metri cubi, pro capite in litri per abitante al giorno, perdite in percentuale sul volume immesso in rete e in metri cubi al giorno per km di rete di distribuzione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”. Per quanto riguarda le perdite lineari, poiché i valori delle perdite lineari vengono suddivisi in classi, si considera come valore di riferimento il valore limite della classe più bassa pari a 14 mc x km di rete. </a:t>
          </a:r>
          <a:endParaRPr lang="it-IT" sz="1100"/>
        </a:p>
      </xdr:txBody>
    </xdr:sp>
    <xdr:clientData/>
  </xdr:twoCellAnchor>
  <xdr:twoCellAnchor>
    <xdr:from>
      <xdr:col>13</xdr:col>
      <xdr:colOff>409575</xdr:colOff>
      <xdr:row>61</xdr:row>
      <xdr:rowOff>216690</xdr:rowOff>
    </xdr:from>
    <xdr:to>
      <xdr:col>14</xdr:col>
      <xdr:colOff>523875</xdr:colOff>
      <xdr:row>63</xdr:row>
      <xdr:rowOff>164303</xdr:rowOff>
    </xdr:to>
    <xdr:sp macro="" textlink="">
      <xdr:nvSpPr>
        <xdr:cNvPr id="29" name="Freccia a destra 28">
          <a:extLst>
            <a:ext uri="{FF2B5EF4-FFF2-40B4-BE49-F238E27FC236}">
              <a16:creationId xmlns:a16="http://schemas.microsoft.com/office/drawing/2014/main" id="{BA26EB04-F7A7-419B-9A5D-79FE2C161108}"/>
            </a:ext>
          </a:extLst>
        </xdr:cNvPr>
        <xdr:cNvSpPr/>
      </xdr:nvSpPr>
      <xdr:spPr>
        <a:xfrm>
          <a:off x="6910388" y="10253659"/>
          <a:ext cx="1102518" cy="376238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421484</xdr:colOff>
      <xdr:row>30</xdr:row>
      <xdr:rowOff>30961</xdr:rowOff>
    </xdr:from>
    <xdr:to>
      <xdr:col>14</xdr:col>
      <xdr:colOff>535784</xdr:colOff>
      <xdr:row>32</xdr:row>
      <xdr:rowOff>2386</xdr:rowOff>
    </xdr:to>
    <xdr:sp macro="" textlink="">
      <xdr:nvSpPr>
        <xdr:cNvPr id="31" name="Freccia a destra 30">
          <a:extLst>
            <a:ext uri="{FF2B5EF4-FFF2-40B4-BE49-F238E27FC236}">
              <a16:creationId xmlns:a16="http://schemas.microsoft.com/office/drawing/2014/main" id="{40F445B6-3A51-4A96-8DB9-91BD24536583}"/>
            </a:ext>
          </a:extLst>
        </xdr:cNvPr>
        <xdr:cNvSpPr/>
      </xdr:nvSpPr>
      <xdr:spPr>
        <a:xfrm>
          <a:off x="6922297" y="4614867"/>
          <a:ext cx="1102518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164306</xdr:colOff>
      <xdr:row>44</xdr:row>
      <xdr:rowOff>166685</xdr:rowOff>
    </xdr:from>
    <xdr:to>
      <xdr:col>28</xdr:col>
      <xdr:colOff>381000</xdr:colOff>
      <xdr:row>45</xdr:row>
      <xdr:rowOff>347653</xdr:rowOff>
    </xdr:to>
    <xdr:sp macro="" textlink="">
      <xdr:nvSpPr>
        <xdr:cNvPr id="32" name="CasellaDiTesto 31">
          <a:extLst>
            <a:ext uri="{FF2B5EF4-FFF2-40B4-BE49-F238E27FC236}">
              <a16:creationId xmlns:a16="http://schemas.microsoft.com/office/drawing/2014/main" id="{B81B1F3B-ABA8-463D-AB9B-52F0B62647AB}"/>
            </a:ext>
          </a:extLst>
        </xdr:cNvPr>
        <xdr:cNvSpPr txBox="1"/>
      </xdr:nvSpPr>
      <xdr:spPr>
        <a:xfrm>
          <a:off x="8260556" y="7119935"/>
          <a:ext cx="8408194" cy="4429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Indicare relativo alle perdite idriche è composto da due componenti: una componente a) relativa alle perdite percentuali e una componente b) relativa alle perdite lineari. L'indice complessivo è dato dalla media delle due componenti.</a:t>
          </a:r>
          <a:endParaRPr lang="it-IT" sz="1100" b="0">
            <a:latin typeface="+mn-lt"/>
          </a:endParaRPr>
        </a:p>
      </xdr:txBody>
    </xdr:sp>
    <xdr:clientData/>
  </xdr:twoCellAnchor>
  <xdr:twoCellAnchor>
    <xdr:from>
      <xdr:col>13</xdr:col>
      <xdr:colOff>392906</xdr:colOff>
      <xdr:row>44</xdr:row>
      <xdr:rowOff>190500</xdr:rowOff>
    </xdr:from>
    <xdr:to>
      <xdr:col>14</xdr:col>
      <xdr:colOff>507206</xdr:colOff>
      <xdr:row>45</xdr:row>
      <xdr:rowOff>280987</xdr:rowOff>
    </xdr:to>
    <xdr:sp macro="" textlink="">
      <xdr:nvSpPr>
        <xdr:cNvPr id="33" name="Freccia a destra 32">
          <a:extLst>
            <a:ext uri="{FF2B5EF4-FFF2-40B4-BE49-F238E27FC236}">
              <a16:creationId xmlns:a16="http://schemas.microsoft.com/office/drawing/2014/main" id="{A42CA85A-6D7E-437E-85CF-48894E51C709}"/>
            </a:ext>
          </a:extLst>
        </xdr:cNvPr>
        <xdr:cNvSpPr/>
      </xdr:nvSpPr>
      <xdr:spPr>
        <a:xfrm>
          <a:off x="6893719" y="7143750"/>
          <a:ext cx="1102518" cy="3524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161925</xdr:colOff>
      <xdr:row>54</xdr:row>
      <xdr:rowOff>188119</xdr:rowOff>
    </xdr:from>
    <xdr:to>
      <xdr:col>19</xdr:col>
      <xdr:colOff>466725</xdr:colOff>
      <xdr:row>56</xdr:row>
      <xdr:rowOff>76202</xdr:rowOff>
    </xdr:to>
    <xdr:sp macro="" textlink="">
      <xdr:nvSpPr>
        <xdr:cNvPr id="35" name="CasellaDiTesto 34">
          <a:extLst>
            <a:ext uri="{FF2B5EF4-FFF2-40B4-BE49-F238E27FC236}">
              <a16:creationId xmlns:a16="http://schemas.microsoft.com/office/drawing/2014/main" id="{A910F452-DF5A-4A3B-A775-CD7DA8AD7891}"/>
            </a:ext>
          </a:extLst>
        </xdr:cNvPr>
        <xdr:cNvSpPr txBox="1"/>
      </xdr:nvSpPr>
      <xdr:spPr>
        <a:xfrm>
          <a:off x="8258175" y="9391650"/>
          <a:ext cx="2817019" cy="269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componente a) = ( S1 / R1 ) x 100 </a:t>
          </a:r>
        </a:p>
        <a:p>
          <a:endParaRPr lang="it-IT" sz="1100" b="1"/>
        </a:p>
      </xdr:txBody>
    </xdr:sp>
    <xdr:clientData/>
  </xdr:twoCellAnchor>
  <xdr:twoCellAnchor>
    <xdr:from>
      <xdr:col>13</xdr:col>
      <xdr:colOff>388142</xdr:colOff>
      <xdr:row>54</xdr:row>
      <xdr:rowOff>166685</xdr:rowOff>
    </xdr:from>
    <xdr:to>
      <xdr:col>14</xdr:col>
      <xdr:colOff>502442</xdr:colOff>
      <xdr:row>56</xdr:row>
      <xdr:rowOff>100010</xdr:rowOff>
    </xdr:to>
    <xdr:sp macro="" textlink="">
      <xdr:nvSpPr>
        <xdr:cNvPr id="36" name="Freccia a destra 35">
          <a:extLst>
            <a:ext uri="{FF2B5EF4-FFF2-40B4-BE49-F238E27FC236}">
              <a16:creationId xmlns:a16="http://schemas.microsoft.com/office/drawing/2014/main" id="{00229FA8-671C-41B7-B251-61C062CEB188}"/>
            </a:ext>
          </a:extLst>
        </xdr:cNvPr>
        <xdr:cNvSpPr/>
      </xdr:nvSpPr>
      <xdr:spPr>
        <a:xfrm>
          <a:off x="6888955" y="9370216"/>
          <a:ext cx="1102518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169069</xdr:colOff>
      <xdr:row>58</xdr:row>
      <xdr:rowOff>9520</xdr:rowOff>
    </xdr:from>
    <xdr:to>
      <xdr:col>23</xdr:col>
      <xdr:colOff>342900</xdr:colOff>
      <xdr:row>59</xdr:row>
      <xdr:rowOff>119061</xdr:rowOff>
    </xdr:to>
    <xdr:sp macro="" textlink="">
      <xdr:nvSpPr>
        <xdr:cNvPr id="37" name="CasellaDiTesto 36">
          <a:extLst>
            <a:ext uri="{FF2B5EF4-FFF2-40B4-BE49-F238E27FC236}">
              <a16:creationId xmlns:a16="http://schemas.microsoft.com/office/drawing/2014/main" id="{6982F875-86E6-455E-BBC3-D6B1F1500974}"/>
            </a:ext>
          </a:extLst>
        </xdr:cNvPr>
        <xdr:cNvSpPr txBox="1"/>
      </xdr:nvSpPr>
      <xdr:spPr>
        <a:xfrm>
          <a:off x="8284369" y="11334745"/>
          <a:ext cx="5336381" cy="3000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alle perdite lineari in metri cubi al giorno per km di rete idrica</a:t>
          </a:r>
          <a:endParaRPr lang="it-IT" sz="1100" b="1">
            <a:latin typeface="+mn-lt"/>
          </a:endParaRPr>
        </a:p>
      </xdr:txBody>
    </xdr:sp>
    <xdr:clientData/>
  </xdr:twoCellAnchor>
  <xdr:twoCellAnchor>
    <xdr:from>
      <xdr:col>15</xdr:col>
      <xdr:colOff>183357</xdr:colOff>
      <xdr:row>65</xdr:row>
      <xdr:rowOff>197643</xdr:rowOff>
    </xdr:from>
    <xdr:to>
      <xdr:col>19</xdr:col>
      <xdr:colOff>488157</xdr:colOff>
      <xdr:row>67</xdr:row>
      <xdr:rowOff>61913</xdr:rowOff>
    </xdr:to>
    <xdr:sp macro="" textlink="">
      <xdr:nvSpPr>
        <xdr:cNvPr id="38" name="CasellaDiTesto 37">
          <a:extLst>
            <a:ext uri="{FF2B5EF4-FFF2-40B4-BE49-F238E27FC236}">
              <a16:creationId xmlns:a16="http://schemas.microsoft.com/office/drawing/2014/main" id="{31F7BF8C-5D82-4C41-B911-06E1990D215C}"/>
            </a:ext>
          </a:extLst>
        </xdr:cNvPr>
        <xdr:cNvSpPr txBox="1"/>
      </xdr:nvSpPr>
      <xdr:spPr>
        <a:xfrm>
          <a:off x="8279607" y="11639549"/>
          <a:ext cx="2817019" cy="269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componente b) = ( S2 / R2 ) x 100 </a:t>
          </a:r>
        </a:p>
        <a:p>
          <a:endParaRPr lang="it-IT" sz="1100" b="1"/>
        </a:p>
      </xdr:txBody>
    </xdr:sp>
    <xdr:clientData/>
  </xdr:twoCellAnchor>
  <xdr:twoCellAnchor>
    <xdr:from>
      <xdr:col>13</xdr:col>
      <xdr:colOff>409574</xdr:colOff>
      <xdr:row>65</xdr:row>
      <xdr:rowOff>164303</xdr:rowOff>
    </xdr:from>
    <xdr:to>
      <xdr:col>14</xdr:col>
      <xdr:colOff>523874</xdr:colOff>
      <xdr:row>67</xdr:row>
      <xdr:rowOff>73815</xdr:rowOff>
    </xdr:to>
    <xdr:sp macro="" textlink="">
      <xdr:nvSpPr>
        <xdr:cNvPr id="39" name="Freccia a destra 38">
          <a:extLst>
            <a:ext uri="{FF2B5EF4-FFF2-40B4-BE49-F238E27FC236}">
              <a16:creationId xmlns:a16="http://schemas.microsoft.com/office/drawing/2014/main" id="{8761E125-DD0B-4DF3-8971-9E09340C204D}"/>
            </a:ext>
          </a:extLst>
        </xdr:cNvPr>
        <xdr:cNvSpPr/>
      </xdr:nvSpPr>
      <xdr:spPr>
        <a:xfrm>
          <a:off x="6910387" y="11606209"/>
          <a:ext cx="1102518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169070</xdr:colOff>
      <xdr:row>68</xdr:row>
      <xdr:rowOff>88105</xdr:rowOff>
    </xdr:from>
    <xdr:to>
      <xdr:col>19</xdr:col>
      <xdr:colOff>473870</xdr:colOff>
      <xdr:row>69</xdr:row>
      <xdr:rowOff>166688</xdr:rowOff>
    </xdr:to>
    <xdr:sp macro="" textlink="">
      <xdr:nvSpPr>
        <xdr:cNvPr id="40" name="CasellaDiTesto 39">
          <a:extLst>
            <a:ext uri="{FF2B5EF4-FFF2-40B4-BE49-F238E27FC236}">
              <a16:creationId xmlns:a16="http://schemas.microsoft.com/office/drawing/2014/main" id="{1A96E7DA-CB53-4CC8-A273-828CD1359514}"/>
            </a:ext>
          </a:extLst>
        </xdr:cNvPr>
        <xdr:cNvSpPr txBox="1"/>
      </xdr:nvSpPr>
      <xdr:spPr>
        <a:xfrm>
          <a:off x="8265320" y="12137230"/>
          <a:ext cx="2817019" cy="269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= ( a + b ) / 2</a:t>
          </a:r>
        </a:p>
        <a:p>
          <a:endParaRPr lang="it-IT" sz="1100" b="1"/>
        </a:p>
      </xdr:txBody>
    </xdr:sp>
    <xdr:clientData/>
  </xdr:twoCellAnchor>
  <xdr:twoCellAnchor>
    <xdr:from>
      <xdr:col>13</xdr:col>
      <xdr:colOff>395287</xdr:colOff>
      <xdr:row>68</xdr:row>
      <xdr:rowOff>54765</xdr:rowOff>
    </xdr:from>
    <xdr:to>
      <xdr:col>14</xdr:col>
      <xdr:colOff>509587</xdr:colOff>
      <xdr:row>69</xdr:row>
      <xdr:rowOff>178590</xdr:rowOff>
    </xdr:to>
    <xdr:sp macro="" textlink="">
      <xdr:nvSpPr>
        <xdr:cNvPr id="41" name="Freccia a destra 40">
          <a:extLst>
            <a:ext uri="{FF2B5EF4-FFF2-40B4-BE49-F238E27FC236}">
              <a16:creationId xmlns:a16="http://schemas.microsoft.com/office/drawing/2014/main" id="{9901042D-EF44-4517-AAF1-61222CBE6BF4}"/>
            </a:ext>
          </a:extLst>
        </xdr:cNvPr>
        <xdr:cNvSpPr/>
      </xdr:nvSpPr>
      <xdr:spPr>
        <a:xfrm>
          <a:off x="6896100" y="12103890"/>
          <a:ext cx="1102518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200024</xdr:colOff>
      <xdr:row>1</xdr:row>
      <xdr:rowOff>102394</xdr:rowOff>
    </xdr:from>
    <xdr:to>
      <xdr:col>22</xdr:col>
      <xdr:colOff>438150</xdr:colOff>
      <xdr:row>7</xdr:row>
      <xdr:rowOff>85724</xdr:rowOff>
    </xdr:to>
    <xdr:sp macro="" textlink="">
      <xdr:nvSpPr>
        <xdr:cNvPr id="42" name="CasellaDiTesto 41">
          <a:extLst>
            <a:ext uri="{FF2B5EF4-FFF2-40B4-BE49-F238E27FC236}">
              <a16:creationId xmlns:a16="http://schemas.microsoft.com/office/drawing/2014/main" id="{13F0121C-C5C9-4C6F-A17E-1D10FB199995}"/>
            </a:ext>
          </a:extLst>
        </xdr:cNvPr>
        <xdr:cNvSpPr txBox="1"/>
      </xdr:nvSpPr>
      <xdr:spPr>
        <a:xfrm>
          <a:off x="9715499" y="302419"/>
          <a:ext cx="4791076" cy="11358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it-IT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Scegliere</a:t>
          </a:r>
          <a:r>
            <a:rPr lang="it-IT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 popolare solo 3 dei 4 indicatori presenti per l'area tematica Water. 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N.B.</a:t>
          </a:r>
          <a:endParaRPr lang="it-IT">
            <a:effectLst/>
          </a:endParaRPr>
        </a:p>
        <a:p>
          <a:pPr eaLnBrk="1" fontAlgn="auto" latinLnBrk="0" hangingPunct="1"/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Lasciare vuota la cella evidenziata in verde dell'indicatore che non viene scelto.</a:t>
          </a:r>
          <a:endParaRPr lang="it-IT">
            <a:effectLst/>
          </a:endParaRPr>
        </a:p>
        <a:p>
          <a:endParaRPr lang="it-IT" sz="1100" b="0" u="non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WAter Index = Media dei 3 indici WAter scelti</a:t>
          </a:r>
          <a:endParaRPr lang="it-IT" sz="1100" b="0"/>
        </a:p>
      </xdr:txBody>
    </xdr:sp>
    <xdr:clientData/>
  </xdr:twoCellAnchor>
  <xdr:twoCellAnchor>
    <xdr:from>
      <xdr:col>13</xdr:col>
      <xdr:colOff>428624</xdr:colOff>
      <xdr:row>3</xdr:row>
      <xdr:rowOff>83350</xdr:rowOff>
    </xdr:from>
    <xdr:to>
      <xdr:col>14</xdr:col>
      <xdr:colOff>542924</xdr:colOff>
      <xdr:row>5</xdr:row>
      <xdr:rowOff>54775</xdr:rowOff>
    </xdr:to>
    <xdr:sp macro="" textlink="">
      <xdr:nvSpPr>
        <xdr:cNvPr id="43" name="Freccia a destra 42">
          <a:extLst>
            <a:ext uri="{FF2B5EF4-FFF2-40B4-BE49-F238E27FC236}">
              <a16:creationId xmlns:a16="http://schemas.microsoft.com/office/drawing/2014/main" id="{4DE5DE72-8B45-406D-BBFC-07731AE3A628}"/>
            </a:ext>
          </a:extLst>
        </xdr:cNvPr>
        <xdr:cNvSpPr/>
      </xdr:nvSpPr>
      <xdr:spPr>
        <a:xfrm>
          <a:off x="6929437" y="666756"/>
          <a:ext cx="1102518" cy="3524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77</xdr:row>
      <xdr:rowOff>192882</xdr:rowOff>
    </xdr:from>
    <xdr:to>
      <xdr:col>22</xdr:col>
      <xdr:colOff>123825</xdr:colOff>
      <xdr:row>80</xdr:row>
      <xdr:rowOff>57150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90BABD48-47BC-4ED9-890C-E65AE7BA490A}"/>
            </a:ext>
          </a:extLst>
        </xdr:cNvPr>
        <xdr:cNvSpPr txBox="1"/>
      </xdr:nvSpPr>
      <xdr:spPr>
        <a:xfrm>
          <a:off x="9686925" y="17242632"/>
          <a:ext cx="4505325" cy="4738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 quantitativo di acqua erogata annualmente per gli usi autorizzati. </a:t>
          </a:r>
          <a:endParaRPr lang="it-IT">
            <a:effectLst/>
          </a:endParaRPr>
        </a:p>
      </xdr:txBody>
    </xdr:sp>
    <xdr:clientData/>
  </xdr:twoCellAnchor>
  <xdr:twoCellAnchor>
    <xdr:from>
      <xdr:col>15</xdr:col>
      <xdr:colOff>161925</xdr:colOff>
      <xdr:row>81</xdr:row>
      <xdr:rowOff>14284</xdr:rowOff>
    </xdr:from>
    <xdr:to>
      <xdr:col>28</xdr:col>
      <xdr:colOff>476250</xdr:colOff>
      <xdr:row>85</xdr:row>
      <xdr:rowOff>0</xdr:rowOff>
    </xdr:to>
    <xdr:sp macro="" textlink="">
      <xdr:nvSpPr>
        <xdr:cNvPr id="13" name="CasellaDiTesto 12">
          <a:extLst>
            <a:ext uri="{FF2B5EF4-FFF2-40B4-BE49-F238E27FC236}">
              <a16:creationId xmlns:a16="http://schemas.microsoft.com/office/drawing/2014/main" id="{3E084CB1-2319-4D5C-9A17-4C93274ABC66}"/>
            </a:ext>
          </a:extLst>
        </xdr:cNvPr>
        <xdr:cNvSpPr txBox="1"/>
      </xdr:nvSpPr>
      <xdr:spPr>
        <a:xfrm>
          <a:off x="9677400" y="17883184"/>
          <a:ext cx="8524875" cy="7953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da definire caso per caso in funzione dell'area geografica del Comune.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le statistiche pubblicate da ISTAT contenute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nella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Tavola denominata “</a:t>
          </a:r>
          <a:r>
            <a:rPr lang="it-IT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Acqua immessa, acqua erogata per usi autorizzati e perdite idriche totali nelle reti comunali di distribuzione dell'acqua potabile per regione. Anno 2022, volumi in milioni di metri cubi, pro capite in litri per abitante al giorno e perdite in percentuale sul volume immesso in rete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” . Nel caso specifico è 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stato scelto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medio riferito all’area Nord-Est (Anno 2022).</a:t>
          </a:r>
          <a:endParaRPr lang="it-IT" sz="1100"/>
        </a:p>
      </xdr:txBody>
    </xdr:sp>
    <xdr:clientData/>
  </xdr:twoCellAnchor>
  <xdr:twoCellAnchor>
    <xdr:from>
      <xdr:col>13</xdr:col>
      <xdr:colOff>400050</xdr:colOff>
      <xdr:row>85</xdr:row>
      <xdr:rowOff>64295</xdr:rowOff>
    </xdr:from>
    <xdr:to>
      <xdr:col>14</xdr:col>
      <xdr:colOff>514350</xdr:colOff>
      <xdr:row>86</xdr:row>
      <xdr:rowOff>190501</xdr:rowOff>
    </xdr:to>
    <xdr:sp macro="" textlink="">
      <xdr:nvSpPr>
        <xdr:cNvPr id="14" name="Freccia a destra 13">
          <a:extLst>
            <a:ext uri="{FF2B5EF4-FFF2-40B4-BE49-F238E27FC236}">
              <a16:creationId xmlns:a16="http://schemas.microsoft.com/office/drawing/2014/main" id="{4EDE7ED4-CABE-4F30-8BDD-8E566D4BFA64}"/>
            </a:ext>
          </a:extLst>
        </xdr:cNvPr>
        <xdr:cNvSpPr/>
      </xdr:nvSpPr>
      <xdr:spPr>
        <a:xfrm>
          <a:off x="8315325" y="8122445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180975</xdr:colOff>
      <xdr:row>85</xdr:row>
      <xdr:rowOff>133351</xdr:rowOff>
    </xdr:from>
    <xdr:to>
      <xdr:col>19</xdr:col>
      <xdr:colOff>485775</xdr:colOff>
      <xdr:row>86</xdr:row>
      <xdr:rowOff>152402</xdr:rowOff>
    </xdr:to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A8B828CF-A00E-4910-A0A6-42C739EEA3C9}"/>
            </a:ext>
          </a:extLst>
        </xdr:cNvPr>
        <xdr:cNvSpPr txBox="1"/>
      </xdr:nvSpPr>
      <xdr:spPr>
        <a:xfrm>
          <a:off x="9696450" y="8191501"/>
          <a:ext cx="2819400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421484</xdr:colOff>
      <xdr:row>78</xdr:row>
      <xdr:rowOff>30961</xdr:rowOff>
    </xdr:from>
    <xdr:to>
      <xdr:col>14</xdr:col>
      <xdr:colOff>535784</xdr:colOff>
      <xdr:row>80</xdr:row>
      <xdr:rowOff>2386</xdr:rowOff>
    </xdr:to>
    <xdr:sp macro="" textlink="">
      <xdr:nvSpPr>
        <xdr:cNvPr id="18" name="Freccia a destra 17">
          <a:extLst>
            <a:ext uri="{FF2B5EF4-FFF2-40B4-BE49-F238E27FC236}">
              <a16:creationId xmlns:a16="http://schemas.microsoft.com/office/drawing/2014/main" id="{1A5CFA9A-227F-4085-8375-69C8467D8CA2}"/>
            </a:ext>
          </a:extLst>
        </xdr:cNvPr>
        <xdr:cNvSpPr/>
      </xdr:nvSpPr>
      <xdr:spPr>
        <a:xfrm>
          <a:off x="8336759" y="6669886"/>
          <a:ext cx="1104900" cy="3714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20</xdr:col>
      <xdr:colOff>466725</xdr:colOff>
      <xdr:row>20</xdr:row>
      <xdr:rowOff>180975</xdr:rowOff>
    </xdr:from>
    <xdr:to>
      <xdr:col>23</xdr:col>
      <xdr:colOff>83363</xdr:colOff>
      <xdr:row>26</xdr:row>
      <xdr:rowOff>133350</xdr:rowOff>
    </xdr:to>
    <xdr:pic>
      <xdr:nvPicPr>
        <xdr:cNvPr id="46" name="Immagine 45">
          <a:extLst>
            <a:ext uri="{FF2B5EF4-FFF2-40B4-BE49-F238E27FC236}">
              <a16:creationId xmlns:a16="http://schemas.microsoft.com/office/drawing/2014/main" id="{52A33F59-D8AE-B84E-AC81-369F2D62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0" y="4257675"/>
          <a:ext cx="1654988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114300</xdr:colOff>
      <xdr:row>85</xdr:row>
      <xdr:rowOff>200025</xdr:rowOff>
    </xdr:from>
    <xdr:to>
      <xdr:col>23</xdr:col>
      <xdr:colOff>483413</xdr:colOff>
      <xdr:row>92</xdr:row>
      <xdr:rowOff>104775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id="{56760676-BC2E-465C-88F8-5D31CF3C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6450" y="18888075"/>
          <a:ext cx="1654988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552451</xdr:colOff>
      <xdr:row>37</xdr:row>
      <xdr:rowOff>66676</xdr:rowOff>
    </xdr:from>
    <xdr:to>
      <xdr:col>23</xdr:col>
      <xdr:colOff>86907</xdr:colOff>
      <xdr:row>43</xdr:row>
      <xdr:rowOff>38101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id="{17D8E730-DF98-10D3-5D0F-25EF3242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2126" y="8134351"/>
          <a:ext cx="1572806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304800</xdr:colOff>
      <xdr:row>66</xdr:row>
      <xdr:rowOff>19050</xdr:rowOff>
    </xdr:from>
    <xdr:to>
      <xdr:col>26</xdr:col>
      <xdr:colOff>438150</xdr:colOff>
      <xdr:row>72</xdr:row>
      <xdr:rowOff>5868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id="{20CE8954-AC3E-986F-8660-E96E6786A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44475" y="14401800"/>
          <a:ext cx="4000500" cy="1386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390525</xdr:colOff>
      <xdr:row>82</xdr:row>
      <xdr:rowOff>76200</xdr:rowOff>
    </xdr:from>
    <xdr:to>
      <xdr:col>14</xdr:col>
      <xdr:colOff>504825</xdr:colOff>
      <xdr:row>84</xdr:row>
      <xdr:rowOff>0</xdr:rowOff>
    </xdr:to>
    <xdr:sp macro="" textlink="">
      <xdr:nvSpPr>
        <xdr:cNvPr id="8" name="Freccia a destra 7">
          <a:extLst>
            <a:ext uri="{FF2B5EF4-FFF2-40B4-BE49-F238E27FC236}">
              <a16:creationId xmlns:a16="http://schemas.microsoft.com/office/drawing/2014/main" id="{3C45D6BC-214B-4B28-8D98-B70191D19F51}"/>
            </a:ext>
          </a:extLst>
        </xdr:cNvPr>
        <xdr:cNvSpPr/>
      </xdr:nvSpPr>
      <xdr:spPr>
        <a:xfrm>
          <a:off x="8305800" y="18164175"/>
          <a:ext cx="1104900" cy="323850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390525</xdr:colOff>
      <xdr:row>17</xdr:row>
      <xdr:rowOff>26192</xdr:rowOff>
    </xdr:from>
    <xdr:to>
      <xdr:col>14</xdr:col>
      <xdr:colOff>504825</xdr:colOff>
      <xdr:row>18</xdr:row>
      <xdr:rowOff>150017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7F66C2FE-76B8-497A-A1F9-61200F620686}"/>
            </a:ext>
          </a:extLst>
        </xdr:cNvPr>
        <xdr:cNvSpPr/>
      </xdr:nvSpPr>
      <xdr:spPr>
        <a:xfrm>
          <a:off x="6905625" y="3407567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12</xdr:row>
      <xdr:rowOff>80963</xdr:rowOff>
    </xdr:from>
    <xdr:to>
      <xdr:col>22</xdr:col>
      <xdr:colOff>228600</xdr:colOff>
      <xdr:row>14</xdr:row>
      <xdr:rowOff>166689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715212EA-A9FC-4D41-A39E-766DC647A8D8}"/>
            </a:ext>
          </a:extLst>
        </xdr:cNvPr>
        <xdr:cNvSpPr txBox="1"/>
      </xdr:nvSpPr>
      <xdr:spPr>
        <a:xfrm>
          <a:off x="8286750" y="2509838"/>
          <a:ext cx="4610100" cy="466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 quantitativo di acqua erogata annualmente per gli usi domestici, ossia le civili abitazioni e gli usi ad esse assimilate. </a:t>
          </a:r>
          <a:endParaRPr lang="it-IT" sz="1100" b="1"/>
        </a:p>
      </xdr:txBody>
    </xdr:sp>
    <xdr:clientData/>
  </xdr:twoCellAnchor>
  <xdr:twoCellAnchor>
    <xdr:from>
      <xdr:col>13</xdr:col>
      <xdr:colOff>400050</xdr:colOff>
      <xdr:row>12</xdr:row>
      <xdr:rowOff>128591</xdr:rowOff>
    </xdr:from>
    <xdr:to>
      <xdr:col>14</xdr:col>
      <xdr:colOff>514350</xdr:colOff>
      <xdr:row>14</xdr:row>
      <xdr:rowOff>100016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D7A85AD4-8197-4E38-94AF-80356B862530}"/>
            </a:ext>
          </a:extLst>
        </xdr:cNvPr>
        <xdr:cNvSpPr/>
      </xdr:nvSpPr>
      <xdr:spPr>
        <a:xfrm>
          <a:off x="6915150" y="2557466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400050</xdr:colOff>
      <xdr:row>20</xdr:row>
      <xdr:rowOff>64295</xdr:rowOff>
    </xdr:from>
    <xdr:to>
      <xdr:col>14</xdr:col>
      <xdr:colOff>514350</xdr:colOff>
      <xdr:row>21</xdr:row>
      <xdr:rowOff>190501</xdr:rowOff>
    </xdr:to>
    <xdr:sp macro="" textlink="">
      <xdr:nvSpPr>
        <xdr:cNvPr id="6" name="Freccia a destra 5">
          <a:extLst>
            <a:ext uri="{FF2B5EF4-FFF2-40B4-BE49-F238E27FC236}">
              <a16:creationId xmlns:a16="http://schemas.microsoft.com/office/drawing/2014/main" id="{E2E8E72B-C4B1-4160-A03E-2DF8743B9CCC}"/>
            </a:ext>
          </a:extLst>
        </xdr:cNvPr>
        <xdr:cNvSpPr/>
      </xdr:nvSpPr>
      <xdr:spPr>
        <a:xfrm>
          <a:off x="6915150" y="4017170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180975</xdr:colOff>
      <xdr:row>20</xdr:row>
      <xdr:rowOff>123826</xdr:rowOff>
    </xdr:from>
    <xdr:to>
      <xdr:col>20</xdr:col>
      <xdr:colOff>619125</xdr:colOff>
      <xdr:row>21</xdr:row>
      <xdr:rowOff>142877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6373E4E9-E92F-44EB-A607-829D5A436D11}"/>
            </a:ext>
          </a:extLst>
        </xdr:cNvPr>
        <xdr:cNvSpPr txBox="1"/>
      </xdr:nvSpPr>
      <xdr:spPr>
        <a:xfrm>
          <a:off x="8334375" y="4076701"/>
          <a:ext cx="3562350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</a:p>
        <a:p>
          <a:endParaRPr lang="it-IT" sz="1100" b="1"/>
        </a:p>
      </xdr:txBody>
    </xdr:sp>
    <xdr:clientData/>
  </xdr:twoCellAnchor>
  <xdr:twoCellAnchor>
    <xdr:from>
      <xdr:col>13</xdr:col>
      <xdr:colOff>390525</xdr:colOff>
      <xdr:row>34</xdr:row>
      <xdr:rowOff>26192</xdr:rowOff>
    </xdr:from>
    <xdr:to>
      <xdr:col>14</xdr:col>
      <xdr:colOff>504825</xdr:colOff>
      <xdr:row>35</xdr:row>
      <xdr:rowOff>150017</xdr:rowOff>
    </xdr:to>
    <xdr:sp macro="" textlink="">
      <xdr:nvSpPr>
        <xdr:cNvPr id="8" name="Freccia a destra 7">
          <a:extLst>
            <a:ext uri="{FF2B5EF4-FFF2-40B4-BE49-F238E27FC236}">
              <a16:creationId xmlns:a16="http://schemas.microsoft.com/office/drawing/2014/main" id="{BAF9B8B2-AEEA-4168-B1FC-A8499140428E}"/>
            </a:ext>
          </a:extLst>
        </xdr:cNvPr>
        <xdr:cNvSpPr/>
      </xdr:nvSpPr>
      <xdr:spPr>
        <a:xfrm>
          <a:off x="6905625" y="6684167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161926</xdr:colOff>
      <xdr:row>34</xdr:row>
      <xdr:rowOff>52384</xdr:rowOff>
    </xdr:from>
    <xdr:to>
      <xdr:col>25</xdr:col>
      <xdr:colOff>371476</xdr:colOff>
      <xdr:row>35</xdr:row>
      <xdr:rowOff>123825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D6C43182-4410-4404-8F9A-F00ACAC99528}"/>
            </a:ext>
          </a:extLst>
        </xdr:cNvPr>
        <xdr:cNvSpPr txBox="1"/>
      </xdr:nvSpPr>
      <xdr:spPr>
        <a:xfrm>
          <a:off x="8315326" y="6491284"/>
          <a:ext cx="6591300" cy="2619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rappresentato dall’obiettivo europeo al 2030, ovvero il target del 60% di rifiuti riciclati</a:t>
          </a:r>
        </a:p>
        <a:p>
          <a:endParaRPr lang="it-IT" sz="1100"/>
        </a:p>
      </xdr:txBody>
    </xdr:sp>
    <xdr:clientData/>
  </xdr:twoCellAnchor>
  <xdr:twoCellAnchor>
    <xdr:from>
      <xdr:col>13</xdr:col>
      <xdr:colOff>400050</xdr:colOff>
      <xdr:row>37</xdr:row>
      <xdr:rowOff>64295</xdr:rowOff>
    </xdr:from>
    <xdr:to>
      <xdr:col>14</xdr:col>
      <xdr:colOff>514350</xdr:colOff>
      <xdr:row>38</xdr:row>
      <xdr:rowOff>190501</xdr:rowOff>
    </xdr:to>
    <xdr:sp macro="" textlink="">
      <xdr:nvSpPr>
        <xdr:cNvPr id="11" name="Freccia a destra 10">
          <a:extLst>
            <a:ext uri="{FF2B5EF4-FFF2-40B4-BE49-F238E27FC236}">
              <a16:creationId xmlns:a16="http://schemas.microsoft.com/office/drawing/2014/main" id="{967B3D8C-71D3-4D06-9D4D-04F2B603D7C2}"/>
            </a:ext>
          </a:extLst>
        </xdr:cNvPr>
        <xdr:cNvSpPr/>
      </xdr:nvSpPr>
      <xdr:spPr>
        <a:xfrm>
          <a:off x="6915150" y="7293770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180974</xdr:colOff>
      <xdr:row>37</xdr:row>
      <xdr:rowOff>133351</xdr:rowOff>
    </xdr:from>
    <xdr:to>
      <xdr:col>20</xdr:col>
      <xdr:colOff>571499</xdr:colOff>
      <xdr:row>38</xdr:row>
      <xdr:rowOff>152402</xdr:rowOff>
    </xdr:to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E502AD46-0A2D-4C7F-BC04-0A38E160FB6A}"/>
            </a:ext>
          </a:extLst>
        </xdr:cNvPr>
        <xdr:cNvSpPr txBox="1"/>
      </xdr:nvSpPr>
      <xdr:spPr>
        <a:xfrm>
          <a:off x="8334374" y="7143751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390525</xdr:colOff>
      <xdr:row>51</xdr:row>
      <xdr:rowOff>26192</xdr:rowOff>
    </xdr:from>
    <xdr:to>
      <xdr:col>14</xdr:col>
      <xdr:colOff>504825</xdr:colOff>
      <xdr:row>52</xdr:row>
      <xdr:rowOff>150017</xdr:rowOff>
    </xdr:to>
    <xdr:sp macro="" textlink="">
      <xdr:nvSpPr>
        <xdr:cNvPr id="13" name="Freccia a destra 12">
          <a:extLst>
            <a:ext uri="{FF2B5EF4-FFF2-40B4-BE49-F238E27FC236}">
              <a16:creationId xmlns:a16="http://schemas.microsoft.com/office/drawing/2014/main" id="{0A5D6B7D-FF8A-4C3C-812F-730D01C33D63}"/>
            </a:ext>
          </a:extLst>
        </xdr:cNvPr>
        <xdr:cNvSpPr/>
      </xdr:nvSpPr>
      <xdr:spPr>
        <a:xfrm>
          <a:off x="6905625" y="9960767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46</xdr:row>
      <xdr:rowOff>100008</xdr:rowOff>
    </xdr:from>
    <xdr:to>
      <xdr:col>28</xdr:col>
      <xdr:colOff>552450</xdr:colOff>
      <xdr:row>48</xdr:row>
      <xdr:rowOff>152400</xdr:rowOff>
    </xdr:to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292BC895-9C6F-4DF2-A3DF-41FD5AF944D9}"/>
            </a:ext>
          </a:extLst>
        </xdr:cNvPr>
        <xdr:cNvSpPr txBox="1"/>
      </xdr:nvSpPr>
      <xdr:spPr>
        <a:xfrm>
          <a:off x="8324850" y="8863008"/>
          <a:ext cx="8591550" cy="4333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percentuale di rifiuti urbani raccolti in maniera differenziata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tonnellate di rifiuti urbani raccolti separatamente/tonnellate di rifiuti urbani raccolti)</a:t>
          </a:r>
          <a:endParaRPr lang="it-IT" sz="1100" b="1">
            <a:latin typeface="+mn-lt"/>
          </a:endParaRPr>
        </a:p>
      </xdr:txBody>
    </xdr:sp>
    <xdr:clientData/>
  </xdr:twoCellAnchor>
  <xdr:twoCellAnchor>
    <xdr:from>
      <xdr:col>13</xdr:col>
      <xdr:colOff>400050</xdr:colOff>
      <xdr:row>46</xdr:row>
      <xdr:rowOff>128591</xdr:rowOff>
    </xdr:from>
    <xdr:to>
      <xdr:col>14</xdr:col>
      <xdr:colOff>514350</xdr:colOff>
      <xdr:row>48</xdr:row>
      <xdr:rowOff>100016</xdr:rowOff>
    </xdr:to>
    <xdr:sp macro="" textlink="">
      <xdr:nvSpPr>
        <xdr:cNvPr id="15" name="Freccia a destra 14">
          <a:extLst>
            <a:ext uri="{FF2B5EF4-FFF2-40B4-BE49-F238E27FC236}">
              <a16:creationId xmlns:a16="http://schemas.microsoft.com/office/drawing/2014/main" id="{58CFEF04-1D75-46B6-AB42-6DDDB1064334}"/>
            </a:ext>
          </a:extLst>
        </xdr:cNvPr>
        <xdr:cNvSpPr/>
      </xdr:nvSpPr>
      <xdr:spPr>
        <a:xfrm>
          <a:off x="6915150" y="9110666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161925</xdr:colOff>
      <xdr:row>50</xdr:row>
      <xdr:rowOff>145259</xdr:rowOff>
    </xdr:from>
    <xdr:to>
      <xdr:col>28</xdr:col>
      <xdr:colOff>416719</xdr:colOff>
      <xdr:row>53</xdr:row>
      <xdr:rowOff>47625</xdr:rowOff>
    </xdr:to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91A7949F-8065-4F27-8948-5CAAE0EB2929}"/>
            </a:ext>
          </a:extLst>
        </xdr:cNvPr>
        <xdr:cNvSpPr txBox="1"/>
      </xdr:nvSpPr>
      <xdr:spPr>
        <a:xfrm>
          <a:off x="8315325" y="9670259"/>
          <a:ext cx="8465344" cy="4738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l'ultimo valore fissato dalla normativa,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pari al 65% di raccolta differenziata da raggiungere entro il 2012. Tale percentuale è considerata come valore di base, a cui corrisponde un punteggio dell'indice WAste</a:t>
          </a:r>
          <a:r>
            <a:rPr lang="it-IT" sz="110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 3</a:t>
          </a:r>
          <a:endParaRPr lang="it-IT" sz="1100"/>
        </a:p>
      </xdr:txBody>
    </xdr:sp>
    <xdr:clientData/>
  </xdr:twoCellAnchor>
  <xdr:twoCellAnchor>
    <xdr:from>
      <xdr:col>13</xdr:col>
      <xdr:colOff>421484</xdr:colOff>
      <xdr:row>30</xdr:row>
      <xdr:rowOff>30961</xdr:rowOff>
    </xdr:from>
    <xdr:to>
      <xdr:col>14</xdr:col>
      <xdr:colOff>535784</xdr:colOff>
      <xdr:row>32</xdr:row>
      <xdr:rowOff>2386</xdr:rowOff>
    </xdr:to>
    <xdr:sp macro="" textlink="">
      <xdr:nvSpPr>
        <xdr:cNvPr id="20" name="Freccia a destra 19">
          <a:extLst>
            <a:ext uri="{FF2B5EF4-FFF2-40B4-BE49-F238E27FC236}">
              <a16:creationId xmlns:a16="http://schemas.microsoft.com/office/drawing/2014/main" id="{6BE335F1-6DEE-4FA4-8E69-6EF8B64D6791}"/>
            </a:ext>
          </a:extLst>
        </xdr:cNvPr>
        <xdr:cNvSpPr/>
      </xdr:nvSpPr>
      <xdr:spPr>
        <a:xfrm>
          <a:off x="6936584" y="5926936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161925</xdr:colOff>
      <xdr:row>54</xdr:row>
      <xdr:rowOff>73819</xdr:rowOff>
    </xdr:from>
    <xdr:to>
      <xdr:col>19</xdr:col>
      <xdr:colOff>466725</xdr:colOff>
      <xdr:row>55</xdr:row>
      <xdr:rowOff>152402</xdr:rowOff>
    </xdr:to>
    <xdr:sp macro="" textlink="">
      <xdr:nvSpPr>
        <xdr:cNvPr id="23" name="CasellaDiTesto 22">
          <a:extLst>
            <a:ext uri="{FF2B5EF4-FFF2-40B4-BE49-F238E27FC236}">
              <a16:creationId xmlns:a16="http://schemas.microsoft.com/office/drawing/2014/main" id="{BBE2EBE3-3B33-4DDE-9B69-D6EA838340C5}"/>
            </a:ext>
          </a:extLst>
        </xdr:cNvPr>
        <xdr:cNvSpPr txBox="1"/>
      </xdr:nvSpPr>
      <xdr:spPr>
        <a:xfrm>
          <a:off x="8924925" y="11427619"/>
          <a:ext cx="2819400" cy="269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I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S</a:t>
          </a:r>
        </a:p>
        <a:p>
          <a:endParaRPr lang="it-IT" sz="1100" b="1"/>
        </a:p>
      </xdr:txBody>
    </xdr:sp>
    <xdr:clientData/>
  </xdr:twoCellAnchor>
  <xdr:twoCellAnchor>
    <xdr:from>
      <xdr:col>13</xdr:col>
      <xdr:colOff>388142</xdr:colOff>
      <xdr:row>54</xdr:row>
      <xdr:rowOff>42860</xdr:rowOff>
    </xdr:from>
    <xdr:to>
      <xdr:col>14</xdr:col>
      <xdr:colOff>502442</xdr:colOff>
      <xdr:row>55</xdr:row>
      <xdr:rowOff>166685</xdr:rowOff>
    </xdr:to>
    <xdr:sp macro="" textlink="">
      <xdr:nvSpPr>
        <xdr:cNvPr id="24" name="Freccia a destra 23">
          <a:extLst>
            <a:ext uri="{FF2B5EF4-FFF2-40B4-BE49-F238E27FC236}">
              <a16:creationId xmlns:a16="http://schemas.microsoft.com/office/drawing/2014/main" id="{FEFACF8A-9DDF-46BA-B3EF-824B238C9966}"/>
            </a:ext>
          </a:extLst>
        </xdr:cNvPr>
        <xdr:cNvSpPr/>
      </xdr:nvSpPr>
      <xdr:spPr>
        <a:xfrm>
          <a:off x="7550942" y="11396660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428624</xdr:colOff>
      <xdr:row>3</xdr:row>
      <xdr:rowOff>83350</xdr:rowOff>
    </xdr:from>
    <xdr:to>
      <xdr:col>14</xdr:col>
      <xdr:colOff>542924</xdr:colOff>
      <xdr:row>5</xdr:row>
      <xdr:rowOff>54775</xdr:rowOff>
    </xdr:to>
    <xdr:sp macro="" textlink="">
      <xdr:nvSpPr>
        <xdr:cNvPr id="31" name="Freccia a destra 30">
          <a:extLst>
            <a:ext uri="{FF2B5EF4-FFF2-40B4-BE49-F238E27FC236}">
              <a16:creationId xmlns:a16="http://schemas.microsoft.com/office/drawing/2014/main" id="{DE3CA108-CE5C-4A88-B1F5-BA97F3845ECF}"/>
            </a:ext>
          </a:extLst>
        </xdr:cNvPr>
        <xdr:cNvSpPr/>
      </xdr:nvSpPr>
      <xdr:spPr>
        <a:xfrm>
          <a:off x="6943724" y="664375"/>
          <a:ext cx="1104900" cy="3524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171449</xdr:colOff>
      <xdr:row>12</xdr:row>
      <xdr:rowOff>80963</xdr:rowOff>
    </xdr:from>
    <xdr:to>
      <xdr:col>28</xdr:col>
      <xdr:colOff>66675</xdr:colOff>
      <xdr:row>14</xdr:row>
      <xdr:rowOff>166689</xdr:rowOff>
    </xdr:to>
    <xdr:sp macro="" textlink="">
      <xdr:nvSpPr>
        <xdr:cNvPr id="33" name="CasellaDiTesto 32">
          <a:extLst>
            <a:ext uri="{FF2B5EF4-FFF2-40B4-BE49-F238E27FC236}">
              <a16:creationId xmlns:a16="http://schemas.microsoft.com/office/drawing/2014/main" id="{26B7EA5D-8BF2-4B5C-82DC-F939FE638B95}"/>
            </a:ext>
          </a:extLst>
        </xdr:cNvPr>
        <xdr:cNvSpPr txBox="1"/>
      </xdr:nvSpPr>
      <xdr:spPr>
        <a:xfrm>
          <a:off x="8324849" y="2509838"/>
          <a:ext cx="8105776" cy="466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 quantitativo di rifiuti prodotti annualmente da ogni abitante. Serie storica dei dati, sino al dettaglio comunale, è disponibile all'indirizzo web: </a:t>
          </a:r>
          <a:r>
            <a:rPr lang="it-IT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http://www.catasto-rifiuti.isprambiente.it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it-IT" sz="1100" b="1"/>
        </a:p>
      </xdr:txBody>
    </xdr:sp>
    <xdr:clientData/>
  </xdr:twoCellAnchor>
  <xdr:twoCellAnchor>
    <xdr:from>
      <xdr:col>15</xdr:col>
      <xdr:colOff>161925</xdr:colOff>
      <xdr:row>17</xdr:row>
      <xdr:rowOff>47624</xdr:rowOff>
    </xdr:from>
    <xdr:to>
      <xdr:col>28</xdr:col>
      <xdr:colOff>57150</xdr:colOff>
      <xdr:row>18</xdr:row>
      <xdr:rowOff>142875</xdr:rowOff>
    </xdr:to>
    <xdr:sp macro="" textlink="">
      <xdr:nvSpPr>
        <xdr:cNvPr id="35" name="CasellaDiTesto 34">
          <a:extLst>
            <a:ext uri="{FF2B5EF4-FFF2-40B4-BE49-F238E27FC236}">
              <a16:creationId xmlns:a16="http://schemas.microsoft.com/office/drawing/2014/main" id="{C0DE22AC-1176-4136-8B54-270425312781}"/>
            </a:ext>
          </a:extLst>
        </xdr:cNvPr>
        <xdr:cNvSpPr txBox="1"/>
      </xdr:nvSpPr>
      <xdr:spPr>
        <a:xfrm>
          <a:off x="8315325" y="3428999"/>
          <a:ext cx="8105775" cy="285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la produzione di rifiuti pro-capite media italiana per l'anno 2022, pari a 493,67 kg</a:t>
          </a:r>
          <a:endParaRPr lang="it-IT" sz="1100"/>
        </a:p>
      </xdr:txBody>
    </xdr:sp>
    <xdr:clientData/>
  </xdr:twoCellAnchor>
  <xdr:twoCellAnchor>
    <xdr:from>
      <xdr:col>15</xdr:col>
      <xdr:colOff>171450</xdr:colOff>
      <xdr:row>30</xdr:row>
      <xdr:rowOff>30957</xdr:rowOff>
    </xdr:from>
    <xdr:to>
      <xdr:col>25</xdr:col>
      <xdr:colOff>123825</xdr:colOff>
      <xdr:row>31</xdr:row>
      <xdr:rowOff>171450</xdr:rowOff>
    </xdr:to>
    <xdr:sp macro="" textlink="">
      <xdr:nvSpPr>
        <xdr:cNvPr id="39" name="CasellaDiTesto 38">
          <a:extLst>
            <a:ext uri="{FF2B5EF4-FFF2-40B4-BE49-F238E27FC236}">
              <a16:creationId xmlns:a16="http://schemas.microsoft.com/office/drawing/2014/main" id="{B7521A66-A65B-40D6-9D5D-46A208BCAFE2}"/>
            </a:ext>
          </a:extLst>
        </xdr:cNvPr>
        <xdr:cNvSpPr txBox="1"/>
      </xdr:nvSpPr>
      <xdr:spPr>
        <a:xfrm>
          <a:off x="8324850" y="5707857"/>
          <a:ext cx="6334125" cy="3309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la quota di rifiuti urbani riciclati rispetto alla produzione totale di rifiuti urbani</a:t>
          </a:r>
        </a:p>
      </xdr:txBody>
    </xdr:sp>
    <xdr:clientData/>
  </xdr:twoCellAnchor>
  <xdr:twoCellAnchor>
    <xdr:from>
      <xdr:col>15</xdr:col>
      <xdr:colOff>200024</xdr:colOff>
      <xdr:row>2</xdr:row>
      <xdr:rowOff>7145</xdr:rowOff>
    </xdr:from>
    <xdr:to>
      <xdr:col>23</xdr:col>
      <xdr:colOff>409575</xdr:colOff>
      <xdr:row>7</xdr:row>
      <xdr:rowOff>9525</xdr:rowOff>
    </xdr:to>
    <xdr:sp macro="" textlink="">
      <xdr:nvSpPr>
        <xdr:cNvPr id="60" name="CasellaDiTesto 59">
          <a:extLst>
            <a:ext uri="{FF2B5EF4-FFF2-40B4-BE49-F238E27FC236}">
              <a16:creationId xmlns:a16="http://schemas.microsoft.com/office/drawing/2014/main" id="{044E42FF-A0D6-49DD-857A-850AC2FE7631}"/>
            </a:ext>
          </a:extLst>
        </xdr:cNvPr>
        <xdr:cNvSpPr txBox="1"/>
      </xdr:nvSpPr>
      <xdr:spPr>
        <a:xfrm>
          <a:off x="9763124" y="407195"/>
          <a:ext cx="5372101" cy="9548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Scegliere</a:t>
          </a:r>
          <a:r>
            <a:rPr lang="it-IT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 popolare solo 3 dei 4 indicatori presenti per l'area tematica Waste.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N.B.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Lasciare vuota la cella evidenziata in verde dell'indicatore che non viene scelto.</a:t>
          </a:r>
          <a:endParaRPr lang="it-IT">
            <a:effectLst/>
          </a:endParaRPr>
        </a:p>
        <a:p>
          <a:endParaRPr lang="it-IT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WAste Index = Media dei 3 indici WAste scelti</a:t>
          </a:r>
          <a:endParaRPr lang="it-IT" sz="1100" b="0"/>
        </a:p>
      </xdr:txBody>
    </xdr:sp>
    <xdr:clientData/>
  </xdr:twoCellAnchor>
  <xdr:twoCellAnchor>
    <xdr:from>
      <xdr:col>13</xdr:col>
      <xdr:colOff>390525</xdr:colOff>
      <xdr:row>68</xdr:row>
      <xdr:rowOff>26192</xdr:rowOff>
    </xdr:from>
    <xdr:to>
      <xdr:col>14</xdr:col>
      <xdr:colOff>504825</xdr:colOff>
      <xdr:row>69</xdr:row>
      <xdr:rowOff>150017</xdr:rowOff>
    </xdr:to>
    <xdr:sp macro="" textlink="">
      <xdr:nvSpPr>
        <xdr:cNvPr id="18" name="Freccia a destra 17">
          <a:extLst>
            <a:ext uri="{FF2B5EF4-FFF2-40B4-BE49-F238E27FC236}">
              <a16:creationId xmlns:a16="http://schemas.microsoft.com/office/drawing/2014/main" id="{D4831DF6-F89F-491B-8DD1-3BF1A99BC112}"/>
            </a:ext>
          </a:extLst>
        </xdr:cNvPr>
        <xdr:cNvSpPr/>
      </xdr:nvSpPr>
      <xdr:spPr>
        <a:xfrm>
          <a:off x="8353425" y="7217567"/>
          <a:ext cx="1104900" cy="323850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161925</xdr:colOff>
      <xdr:row>68</xdr:row>
      <xdr:rowOff>52384</xdr:rowOff>
    </xdr:from>
    <xdr:to>
      <xdr:col>26</xdr:col>
      <xdr:colOff>542924</xdr:colOff>
      <xdr:row>69</xdr:row>
      <xdr:rowOff>123825</xdr:rowOff>
    </xdr:to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4A0A63C3-F541-441A-AA39-E9E0EEF59985}"/>
            </a:ext>
          </a:extLst>
        </xdr:cNvPr>
        <xdr:cNvSpPr txBox="1"/>
      </xdr:nvSpPr>
      <xdr:spPr>
        <a:xfrm>
          <a:off x="9725025" y="14835184"/>
          <a:ext cx="7372349" cy="271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rappresentato dall’obiettivo europeo al 2035, ovvero il target del 10% di rifiuti smaltiti in discarica</a:t>
          </a:r>
        </a:p>
        <a:p>
          <a:endParaRPr lang="it-IT" sz="1100"/>
        </a:p>
      </xdr:txBody>
    </xdr:sp>
    <xdr:clientData/>
  </xdr:twoCellAnchor>
  <xdr:twoCellAnchor>
    <xdr:from>
      <xdr:col>13</xdr:col>
      <xdr:colOff>400050</xdr:colOff>
      <xdr:row>71</xdr:row>
      <xdr:rowOff>64295</xdr:rowOff>
    </xdr:from>
    <xdr:to>
      <xdr:col>14</xdr:col>
      <xdr:colOff>514350</xdr:colOff>
      <xdr:row>72</xdr:row>
      <xdr:rowOff>190501</xdr:rowOff>
    </xdr:to>
    <xdr:sp macro="" textlink="">
      <xdr:nvSpPr>
        <xdr:cNvPr id="21" name="Freccia a destra 20">
          <a:extLst>
            <a:ext uri="{FF2B5EF4-FFF2-40B4-BE49-F238E27FC236}">
              <a16:creationId xmlns:a16="http://schemas.microsoft.com/office/drawing/2014/main" id="{52874E12-DAD0-4F5E-8B0A-1A7CC053C3DC}"/>
            </a:ext>
          </a:extLst>
        </xdr:cNvPr>
        <xdr:cNvSpPr/>
      </xdr:nvSpPr>
      <xdr:spPr>
        <a:xfrm>
          <a:off x="8362950" y="7855745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180974</xdr:colOff>
      <xdr:row>71</xdr:row>
      <xdr:rowOff>133351</xdr:rowOff>
    </xdr:from>
    <xdr:to>
      <xdr:col>20</xdr:col>
      <xdr:colOff>571499</xdr:colOff>
      <xdr:row>72</xdr:row>
      <xdr:rowOff>152402</xdr:rowOff>
    </xdr:to>
    <xdr:sp macro="" textlink="">
      <xdr:nvSpPr>
        <xdr:cNvPr id="22" name="CasellaDiTesto 21">
          <a:extLst>
            <a:ext uri="{FF2B5EF4-FFF2-40B4-BE49-F238E27FC236}">
              <a16:creationId xmlns:a16="http://schemas.microsoft.com/office/drawing/2014/main" id="{06323924-05DF-4F06-9708-6A4B8730949B}"/>
            </a:ext>
          </a:extLst>
        </xdr:cNvPr>
        <xdr:cNvSpPr txBox="1"/>
      </xdr:nvSpPr>
      <xdr:spPr>
        <a:xfrm>
          <a:off x="9744074" y="7924801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421484</xdr:colOff>
      <xdr:row>64</xdr:row>
      <xdr:rowOff>30961</xdr:rowOff>
    </xdr:from>
    <xdr:to>
      <xdr:col>14</xdr:col>
      <xdr:colOff>535784</xdr:colOff>
      <xdr:row>66</xdr:row>
      <xdr:rowOff>2386</xdr:rowOff>
    </xdr:to>
    <xdr:sp macro="" textlink="">
      <xdr:nvSpPr>
        <xdr:cNvPr id="25" name="Freccia a destra 24">
          <a:extLst>
            <a:ext uri="{FF2B5EF4-FFF2-40B4-BE49-F238E27FC236}">
              <a16:creationId xmlns:a16="http://schemas.microsoft.com/office/drawing/2014/main" id="{55AC59D1-915D-427B-B637-6EC9EBB526CF}"/>
            </a:ext>
          </a:extLst>
        </xdr:cNvPr>
        <xdr:cNvSpPr/>
      </xdr:nvSpPr>
      <xdr:spPr>
        <a:xfrm>
          <a:off x="8384384" y="6403186"/>
          <a:ext cx="1104900" cy="3714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171451</xdr:colOff>
      <xdr:row>64</xdr:row>
      <xdr:rowOff>30957</xdr:rowOff>
    </xdr:from>
    <xdr:to>
      <xdr:col>21</xdr:col>
      <xdr:colOff>600076</xdr:colOff>
      <xdr:row>65</xdr:row>
      <xdr:rowOff>171450</xdr:rowOff>
    </xdr:to>
    <xdr:sp macro="" textlink="">
      <xdr:nvSpPr>
        <xdr:cNvPr id="26" name="CasellaDiTesto 25">
          <a:extLst>
            <a:ext uri="{FF2B5EF4-FFF2-40B4-BE49-F238E27FC236}">
              <a16:creationId xmlns:a16="http://schemas.microsoft.com/office/drawing/2014/main" id="{E029F933-371D-49BE-A5F7-33F7A95606BD}"/>
            </a:ext>
          </a:extLst>
        </xdr:cNvPr>
        <xdr:cNvSpPr txBox="1"/>
      </xdr:nvSpPr>
      <xdr:spPr>
        <a:xfrm>
          <a:off x="9734551" y="13994607"/>
          <a:ext cx="4305300" cy="3405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la quota di rifiuti urbani smaltiti in discarica</a:t>
          </a:r>
        </a:p>
      </xdr:txBody>
    </xdr:sp>
    <xdr:clientData/>
  </xdr:twoCellAnchor>
  <xdr:twoCellAnchor editAs="oneCell">
    <xdr:from>
      <xdr:col>21</xdr:col>
      <xdr:colOff>219075</xdr:colOff>
      <xdr:row>20</xdr:row>
      <xdr:rowOff>85725</xdr:rowOff>
    </xdr:from>
    <xdr:to>
      <xdr:col>23</xdr:col>
      <xdr:colOff>588188</xdr:colOff>
      <xdr:row>26</xdr:row>
      <xdr:rowOff>38100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1EC47EEA-21A1-44A5-823C-86BF62974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4105275"/>
          <a:ext cx="1654988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228600</xdr:colOff>
      <xdr:row>37</xdr:row>
      <xdr:rowOff>123825</xdr:rowOff>
    </xdr:from>
    <xdr:to>
      <xdr:col>23</xdr:col>
      <xdr:colOff>485775</xdr:colOff>
      <xdr:row>42</xdr:row>
      <xdr:rowOff>172641</xdr:rowOff>
    </xdr:to>
    <xdr:pic>
      <xdr:nvPicPr>
        <xdr:cNvPr id="30" name="Immagine 29">
          <a:extLst>
            <a:ext uri="{FF2B5EF4-FFF2-40B4-BE49-F238E27FC236}">
              <a16:creationId xmlns:a16="http://schemas.microsoft.com/office/drawing/2014/main" id="{72174BE6-9669-A3D1-9F7D-0BAA160C0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68375" y="7915275"/>
          <a:ext cx="1543050" cy="1296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152400</xdr:colOff>
      <xdr:row>54</xdr:row>
      <xdr:rowOff>57150</xdr:rowOff>
    </xdr:from>
    <xdr:to>
      <xdr:col>23</xdr:col>
      <xdr:colOff>352425</xdr:colOff>
      <xdr:row>59</xdr:row>
      <xdr:rowOff>264614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DF9EE55A-ACD4-A081-2B58-81BA0F4F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2175" y="11734800"/>
          <a:ext cx="1485900" cy="1312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295275</xdr:colOff>
      <xdr:row>71</xdr:row>
      <xdr:rowOff>123825</xdr:rowOff>
    </xdr:from>
    <xdr:to>
      <xdr:col>24</xdr:col>
      <xdr:colOff>57150</xdr:colOff>
      <xdr:row>77</xdr:row>
      <xdr:rowOff>156500</xdr:rowOff>
    </xdr:to>
    <xdr:pic>
      <xdr:nvPicPr>
        <xdr:cNvPr id="34" name="Immagine 33">
          <a:extLst>
            <a:ext uri="{FF2B5EF4-FFF2-40B4-BE49-F238E27FC236}">
              <a16:creationId xmlns:a16="http://schemas.microsoft.com/office/drawing/2014/main" id="{BFAD35F9-3C89-2CDB-2491-770E0926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5050" y="15506700"/>
          <a:ext cx="1657350" cy="132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390525</xdr:colOff>
      <xdr:row>17</xdr:row>
      <xdr:rowOff>26192</xdr:rowOff>
    </xdr:from>
    <xdr:to>
      <xdr:col>14</xdr:col>
      <xdr:colOff>504825</xdr:colOff>
      <xdr:row>18</xdr:row>
      <xdr:rowOff>150017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CC44E62B-E061-46BE-92A6-39807412D6AE}"/>
            </a:ext>
          </a:extLst>
        </xdr:cNvPr>
        <xdr:cNvSpPr/>
      </xdr:nvSpPr>
      <xdr:spPr>
        <a:xfrm>
          <a:off x="7553325" y="3407567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12</xdr:row>
      <xdr:rowOff>80963</xdr:rowOff>
    </xdr:from>
    <xdr:to>
      <xdr:col>22</xdr:col>
      <xdr:colOff>228600</xdr:colOff>
      <xdr:row>14</xdr:row>
      <xdr:rowOff>166689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7CD140E6-B2EF-4E66-8011-A40371011C8E}"/>
            </a:ext>
          </a:extLst>
        </xdr:cNvPr>
        <xdr:cNvSpPr txBox="1"/>
      </xdr:nvSpPr>
      <xdr:spPr>
        <a:xfrm>
          <a:off x="8934450" y="2509838"/>
          <a:ext cx="4610100" cy="466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 quantitativo di acqua erogata annualmente per gli usi domestici, ossia le civili abitazioni e gli usi ad esse assimilate. </a:t>
          </a:r>
          <a:endParaRPr lang="it-IT" sz="1100" b="1"/>
        </a:p>
      </xdr:txBody>
    </xdr:sp>
    <xdr:clientData/>
  </xdr:twoCellAnchor>
  <xdr:twoCellAnchor>
    <xdr:from>
      <xdr:col>13</xdr:col>
      <xdr:colOff>400050</xdr:colOff>
      <xdr:row>12</xdr:row>
      <xdr:rowOff>128591</xdr:rowOff>
    </xdr:from>
    <xdr:to>
      <xdr:col>14</xdr:col>
      <xdr:colOff>514350</xdr:colOff>
      <xdr:row>14</xdr:row>
      <xdr:rowOff>100016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19D44717-BF44-4602-A47B-35075B6977EB}"/>
            </a:ext>
          </a:extLst>
        </xdr:cNvPr>
        <xdr:cNvSpPr/>
      </xdr:nvSpPr>
      <xdr:spPr>
        <a:xfrm>
          <a:off x="7562850" y="2557466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400050</xdr:colOff>
      <xdr:row>20</xdr:row>
      <xdr:rowOff>64295</xdr:rowOff>
    </xdr:from>
    <xdr:to>
      <xdr:col>14</xdr:col>
      <xdr:colOff>514350</xdr:colOff>
      <xdr:row>21</xdr:row>
      <xdr:rowOff>190501</xdr:rowOff>
    </xdr:to>
    <xdr:sp macro="" textlink="">
      <xdr:nvSpPr>
        <xdr:cNvPr id="5" name="Freccia a destra 4">
          <a:extLst>
            <a:ext uri="{FF2B5EF4-FFF2-40B4-BE49-F238E27FC236}">
              <a16:creationId xmlns:a16="http://schemas.microsoft.com/office/drawing/2014/main" id="{8A6DE024-504E-46F5-94DF-D7C098A15A31}"/>
            </a:ext>
          </a:extLst>
        </xdr:cNvPr>
        <xdr:cNvSpPr/>
      </xdr:nvSpPr>
      <xdr:spPr>
        <a:xfrm>
          <a:off x="7562850" y="4017170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180975</xdr:colOff>
      <xdr:row>20</xdr:row>
      <xdr:rowOff>123826</xdr:rowOff>
    </xdr:from>
    <xdr:to>
      <xdr:col>20</xdr:col>
      <xdr:colOff>619125</xdr:colOff>
      <xdr:row>21</xdr:row>
      <xdr:rowOff>142877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C0A4BDE3-500E-44A1-B683-705A2AEA72E4}"/>
            </a:ext>
          </a:extLst>
        </xdr:cNvPr>
        <xdr:cNvSpPr txBox="1"/>
      </xdr:nvSpPr>
      <xdr:spPr>
        <a:xfrm>
          <a:off x="8943975" y="4076701"/>
          <a:ext cx="3562350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</a:p>
        <a:p>
          <a:endParaRPr lang="it-IT" sz="1100" b="1"/>
        </a:p>
      </xdr:txBody>
    </xdr:sp>
    <xdr:clientData/>
  </xdr:twoCellAnchor>
  <xdr:twoCellAnchor>
    <xdr:from>
      <xdr:col>13</xdr:col>
      <xdr:colOff>390525</xdr:colOff>
      <xdr:row>34</xdr:row>
      <xdr:rowOff>26192</xdr:rowOff>
    </xdr:from>
    <xdr:to>
      <xdr:col>14</xdr:col>
      <xdr:colOff>504825</xdr:colOff>
      <xdr:row>35</xdr:row>
      <xdr:rowOff>150017</xdr:rowOff>
    </xdr:to>
    <xdr:sp macro="" textlink="">
      <xdr:nvSpPr>
        <xdr:cNvPr id="7" name="Freccia a destra 6">
          <a:extLst>
            <a:ext uri="{FF2B5EF4-FFF2-40B4-BE49-F238E27FC236}">
              <a16:creationId xmlns:a16="http://schemas.microsoft.com/office/drawing/2014/main" id="{B287842E-6D87-4C9F-9204-505F29E14953}"/>
            </a:ext>
          </a:extLst>
        </xdr:cNvPr>
        <xdr:cNvSpPr/>
      </xdr:nvSpPr>
      <xdr:spPr>
        <a:xfrm>
          <a:off x="7553325" y="6998492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161926</xdr:colOff>
      <xdr:row>33</xdr:row>
      <xdr:rowOff>147633</xdr:rowOff>
    </xdr:from>
    <xdr:to>
      <xdr:col>25</xdr:col>
      <xdr:colOff>571500</xdr:colOff>
      <xdr:row>36</xdr:row>
      <xdr:rowOff>66674</xdr:rowOff>
    </xdr:to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67F1AA08-7F64-4EEE-8C40-A67F8F48C79F}"/>
            </a:ext>
          </a:extLst>
        </xdr:cNvPr>
        <xdr:cNvSpPr txBox="1"/>
      </xdr:nvSpPr>
      <xdr:spPr>
        <a:xfrm>
          <a:off x="8924926" y="6929433"/>
          <a:ext cx="6791324" cy="4905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l'indicatore n. 11 del City Biodiversity Index (CBI).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l'indicatore n. 11 del CBI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massimo punteggio viene attribuito per una copertura arborea maggiore o uguale al 55%</a:t>
          </a:r>
          <a:endParaRPr lang="it-IT">
            <a:effectLst/>
          </a:endParaRPr>
        </a:p>
        <a:p>
          <a:endParaRPr lang="it-IT" sz="1100"/>
        </a:p>
      </xdr:txBody>
    </xdr:sp>
    <xdr:clientData/>
  </xdr:twoCellAnchor>
  <xdr:twoCellAnchor>
    <xdr:from>
      <xdr:col>13</xdr:col>
      <xdr:colOff>400050</xdr:colOff>
      <xdr:row>37</xdr:row>
      <xdr:rowOff>64295</xdr:rowOff>
    </xdr:from>
    <xdr:to>
      <xdr:col>14</xdr:col>
      <xdr:colOff>514350</xdr:colOff>
      <xdr:row>38</xdr:row>
      <xdr:rowOff>190501</xdr:rowOff>
    </xdr:to>
    <xdr:sp macro="" textlink="">
      <xdr:nvSpPr>
        <xdr:cNvPr id="9" name="Freccia a destra 8">
          <a:extLst>
            <a:ext uri="{FF2B5EF4-FFF2-40B4-BE49-F238E27FC236}">
              <a16:creationId xmlns:a16="http://schemas.microsoft.com/office/drawing/2014/main" id="{6A2B4283-E6FA-4886-B58F-04C7624838BC}"/>
            </a:ext>
          </a:extLst>
        </xdr:cNvPr>
        <xdr:cNvSpPr/>
      </xdr:nvSpPr>
      <xdr:spPr>
        <a:xfrm>
          <a:off x="7562850" y="7608095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180974</xdr:colOff>
      <xdr:row>37</xdr:row>
      <xdr:rowOff>133351</xdr:rowOff>
    </xdr:from>
    <xdr:to>
      <xdr:col>20</xdr:col>
      <xdr:colOff>571499</xdr:colOff>
      <xdr:row>38</xdr:row>
      <xdr:rowOff>152402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2D26BC85-BFC3-41EE-93C7-3ABB3BD33BF0}"/>
            </a:ext>
          </a:extLst>
        </xdr:cNvPr>
        <xdr:cNvSpPr txBox="1"/>
      </xdr:nvSpPr>
      <xdr:spPr>
        <a:xfrm>
          <a:off x="8943974" y="7677151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390525</xdr:colOff>
      <xdr:row>51</xdr:row>
      <xdr:rowOff>26192</xdr:rowOff>
    </xdr:from>
    <xdr:to>
      <xdr:col>14</xdr:col>
      <xdr:colOff>504825</xdr:colOff>
      <xdr:row>52</xdr:row>
      <xdr:rowOff>150017</xdr:rowOff>
    </xdr:to>
    <xdr:sp macro="" textlink="">
      <xdr:nvSpPr>
        <xdr:cNvPr id="11" name="Freccia a destra 10">
          <a:extLst>
            <a:ext uri="{FF2B5EF4-FFF2-40B4-BE49-F238E27FC236}">
              <a16:creationId xmlns:a16="http://schemas.microsoft.com/office/drawing/2014/main" id="{CB17B670-EF72-4FF0-AE96-84BDC2D7DF11}"/>
            </a:ext>
          </a:extLst>
        </xdr:cNvPr>
        <xdr:cNvSpPr/>
      </xdr:nvSpPr>
      <xdr:spPr>
        <a:xfrm>
          <a:off x="7553325" y="10808492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46</xdr:row>
      <xdr:rowOff>100008</xdr:rowOff>
    </xdr:from>
    <xdr:to>
      <xdr:col>28</xdr:col>
      <xdr:colOff>552450</xdr:colOff>
      <xdr:row>48</xdr:row>
      <xdr:rowOff>152400</xdr:rowOff>
    </xdr:to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D6AC766A-4528-411C-9D36-B9CACA86485D}"/>
            </a:ext>
          </a:extLst>
        </xdr:cNvPr>
        <xdr:cNvSpPr txBox="1"/>
      </xdr:nvSpPr>
      <xdr:spPr>
        <a:xfrm>
          <a:off x="8934450" y="9929808"/>
          <a:ext cx="8591550" cy="4333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variazione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del numero di specie di uccelli nell'area urbana rispetto ad un valore di baseline (baseline: specie di uccelli registrate nell'ultima rilevazione)</a:t>
          </a:r>
          <a:endParaRPr lang="it-IT" sz="1100" b="1">
            <a:latin typeface="+mn-lt"/>
          </a:endParaRPr>
        </a:p>
      </xdr:txBody>
    </xdr:sp>
    <xdr:clientData/>
  </xdr:twoCellAnchor>
  <xdr:twoCellAnchor>
    <xdr:from>
      <xdr:col>13</xdr:col>
      <xdr:colOff>400050</xdr:colOff>
      <xdr:row>46</xdr:row>
      <xdr:rowOff>128591</xdr:rowOff>
    </xdr:from>
    <xdr:to>
      <xdr:col>14</xdr:col>
      <xdr:colOff>514350</xdr:colOff>
      <xdr:row>48</xdr:row>
      <xdr:rowOff>100016</xdr:rowOff>
    </xdr:to>
    <xdr:sp macro="" textlink="">
      <xdr:nvSpPr>
        <xdr:cNvPr id="13" name="Freccia a destra 12">
          <a:extLst>
            <a:ext uri="{FF2B5EF4-FFF2-40B4-BE49-F238E27FC236}">
              <a16:creationId xmlns:a16="http://schemas.microsoft.com/office/drawing/2014/main" id="{A754AE8E-D543-4463-8EC1-CEA37C61B9C6}"/>
            </a:ext>
          </a:extLst>
        </xdr:cNvPr>
        <xdr:cNvSpPr/>
      </xdr:nvSpPr>
      <xdr:spPr>
        <a:xfrm>
          <a:off x="7562850" y="9958391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161925</xdr:colOff>
      <xdr:row>50</xdr:row>
      <xdr:rowOff>145259</xdr:rowOff>
    </xdr:from>
    <xdr:to>
      <xdr:col>25</xdr:col>
      <xdr:colOff>561975</xdr:colOff>
      <xdr:row>53</xdr:row>
      <xdr:rowOff>47625</xdr:rowOff>
    </xdr:to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151AE796-DFB0-4004-8DA4-9DD64CAAFAB6}"/>
            </a:ext>
          </a:extLst>
        </xdr:cNvPr>
        <xdr:cNvSpPr txBox="1"/>
      </xdr:nvSpPr>
      <xdr:spPr>
        <a:xfrm>
          <a:off x="8924925" y="10737059"/>
          <a:ext cx="6781800" cy="4738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l'indicatore n. 5 del City Biodiversity Index (CBI).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l'indicatore n. 5 del CBI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massimo punteggio viene attribuito per un incremento pari a 4 specie rispetto al valore di baseline</a:t>
          </a:r>
          <a:endParaRPr lang="it-IT">
            <a:effectLst/>
          </a:endParaRPr>
        </a:p>
      </xdr:txBody>
    </xdr:sp>
    <xdr:clientData/>
  </xdr:twoCellAnchor>
  <xdr:twoCellAnchor>
    <xdr:from>
      <xdr:col>13</xdr:col>
      <xdr:colOff>421484</xdr:colOff>
      <xdr:row>30</xdr:row>
      <xdr:rowOff>30961</xdr:rowOff>
    </xdr:from>
    <xdr:to>
      <xdr:col>14</xdr:col>
      <xdr:colOff>535784</xdr:colOff>
      <xdr:row>32</xdr:row>
      <xdr:rowOff>2386</xdr:rowOff>
    </xdr:to>
    <xdr:sp macro="" textlink="">
      <xdr:nvSpPr>
        <xdr:cNvPr id="15" name="Freccia a destra 14">
          <a:extLst>
            <a:ext uri="{FF2B5EF4-FFF2-40B4-BE49-F238E27FC236}">
              <a16:creationId xmlns:a16="http://schemas.microsoft.com/office/drawing/2014/main" id="{F970EB87-9789-49B4-8415-8857D90C434D}"/>
            </a:ext>
          </a:extLst>
        </xdr:cNvPr>
        <xdr:cNvSpPr/>
      </xdr:nvSpPr>
      <xdr:spPr>
        <a:xfrm>
          <a:off x="7584284" y="6241261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388142</xdr:colOff>
      <xdr:row>54</xdr:row>
      <xdr:rowOff>52385</xdr:rowOff>
    </xdr:from>
    <xdr:to>
      <xdr:col>14</xdr:col>
      <xdr:colOff>502442</xdr:colOff>
      <xdr:row>55</xdr:row>
      <xdr:rowOff>176210</xdr:rowOff>
    </xdr:to>
    <xdr:sp macro="" textlink="">
      <xdr:nvSpPr>
        <xdr:cNvPr id="17" name="Freccia a destra 16">
          <a:extLst>
            <a:ext uri="{FF2B5EF4-FFF2-40B4-BE49-F238E27FC236}">
              <a16:creationId xmlns:a16="http://schemas.microsoft.com/office/drawing/2014/main" id="{65BEAB28-D97F-46EC-A871-ADCD69589384}"/>
            </a:ext>
          </a:extLst>
        </xdr:cNvPr>
        <xdr:cNvSpPr/>
      </xdr:nvSpPr>
      <xdr:spPr>
        <a:xfrm>
          <a:off x="7550942" y="11406185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428624</xdr:colOff>
      <xdr:row>3</xdr:row>
      <xdr:rowOff>83350</xdr:rowOff>
    </xdr:from>
    <xdr:to>
      <xdr:col>14</xdr:col>
      <xdr:colOff>542924</xdr:colOff>
      <xdr:row>5</xdr:row>
      <xdr:rowOff>54775</xdr:rowOff>
    </xdr:to>
    <xdr:sp macro="" textlink="">
      <xdr:nvSpPr>
        <xdr:cNvPr id="18" name="Freccia a destra 17">
          <a:extLst>
            <a:ext uri="{FF2B5EF4-FFF2-40B4-BE49-F238E27FC236}">
              <a16:creationId xmlns:a16="http://schemas.microsoft.com/office/drawing/2014/main" id="{A7F60452-4DBF-4256-8E42-E745F44E38E7}"/>
            </a:ext>
          </a:extLst>
        </xdr:cNvPr>
        <xdr:cNvSpPr/>
      </xdr:nvSpPr>
      <xdr:spPr>
        <a:xfrm>
          <a:off x="7591424" y="664375"/>
          <a:ext cx="1104900" cy="3524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171449</xdr:colOff>
      <xdr:row>12</xdr:row>
      <xdr:rowOff>80963</xdr:rowOff>
    </xdr:from>
    <xdr:to>
      <xdr:col>28</xdr:col>
      <xdr:colOff>66675</xdr:colOff>
      <xdr:row>14</xdr:row>
      <xdr:rowOff>166689</xdr:rowOff>
    </xdr:to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0D899A51-1B26-4207-8367-D1889A8332FE}"/>
            </a:ext>
          </a:extLst>
        </xdr:cNvPr>
        <xdr:cNvSpPr txBox="1"/>
      </xdr:nvSpPr>
      <xdr:spPr>
        <a:xfrm>
          <a:off x="8934449" y="2509838"/>
          <a:ext cx="8105776" cy="466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percentuale di copertura delle aree naturali protette, delle aree ripristinate e naturalizzate del comune in relazione alla sua superficie totale</a:t>
          </a:r>
          <a:endParaRPr lang="it-IT" sz="1100" b="1"/>
        </a:p>
      </xdr:txBody>
    </xdr:sp>
    <xdr:clientData/>
  </xdr:twoCellAnchor>
  <xdr:twoCellAnchor>
    <xdr:from>
      <xdr:col>15</xdr:col>
      <xdr:colOff>161925</xdr:colOff>
      <xdr:row>16</xdr:row>
      <xdr:rowOff>180974</xdr:rowOff>
    </xdr:from>
    <xdr:to>
      <xdr:col>28</xdr:col>
      <xdr:colOff>57150</xdr:colOff>
      <xdr:row>19</xdr:row>
      <xdr:rowOff>47625</xdr:rowOff>
    </xdr:to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671DED8E-647F-463B-9F56-D66759613FEF}"/>
            </a:ext>
          </a:extLst>
        </xdr:cNvPr>
        <xdr:cNvSpPr txBox="1"/>
      </xdr:nvSpPr>
      <xdr:spPr>
        <a:xfrm>
          <a:off x="8924925" y="3371849"/>
          <a:ext cx="8105775" cy="438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l'indicatore n. 1 del City Biodiversity Index (CBI).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l'indicatore n. 1 del CBI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massimo punteggio viene attribuito per la presenza di una percentuale di aree naturali maggiore del 20 %</a:t>
          </a:r>
          <a:endParaRPr lang="it-IT" sz="1100"/>
        </a:p>
      </xdr:txBody>
    </xdr:sp>
    <xdr:clientData/>
  </xdr:twoCellAnchor>
  <xdr:twoCellAnchor>
    <xdr:from>
      <xdr:col>15</xdr:col>
      <xdr:colOff>171450</xdr:colOff>
      <xdr:row>30</xdr:row>
      <xdr:rowOff>30957</xdr:rowOff>
    </xdr:from>
    <xdr:to>
      <xdr:col>24</xdr:col>
      <xdr:colOff>276225</xdr:colOff>
      <xdr:row>31</xdr:row>
      <xdr:rowOff>171450</xdr:rowOff>
    </xdr:to>
    <xdr:sp macro="" textlink="">
      <xdr:nvSpPr>
        <xdr:cNvPr id="21" name="CasellaDiTesto 20">
          <a:extLst>
            <a:ext uri="{FF2B5EF4-FFF2-40B4-BE49-F238E27FC236}">
              <a16:creationId xmlns:a16="http://schemas.microsoft.com/office/drawing/2014/main" id="{9D099269-8B2C-45B6-A300-3BD5067C39DF}"/>
            </a:ext>
          </a:extLst>
        </xdr:cNvPr>
        <xdr:cNvSpPr txBox="1"/>
      </xdr:nvSpPr>
      <xdr:spPr>
        <a:xfrm>
          <a:off x="8934450" y="6241257"/>
          <a:ext cx="5876925" cy="3309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percentuale di copertura di alberature in relazione all'area del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comune</a:t>
          </a:r>
          <a:endParaRPr lang="it-IT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161925</xdr:colOff>
      <xdr:row>54</xdr:row>
      <xdr:rowOff>76200</xdr:rowOff>
    </xdr:from>
    <xdr:to>
      <xdr:col>20</xdr:col>
      <xdr:colOff>552450</xdr:colOff>
      <xdr:row>55</xdr:row>
      <xdr:rowOff>152401</xdr:rowOff>
    </xdr:to>
    <xdr:sp macro="" textlink="">
      <xdr:nvSpPr>
        <xdr:cNvPr id="26" name="CasellaDiTesto 25">
          <a:extLst>
            <a:ext uri="{FF2B5EF4-FFF2-40B4-BE49-F238E27FC236}">
              <a16:creationId xmlns:a16="http://schemas.microsoft.com/office/drawing/2014/main" id="{6B137614-E99A-46E5-9CC6-C04DB4EF0FE0}"/>
            </a:ext>
          </a:extLst>
        </xdr:cNvPr>
        <xdr:cNvSpPr txBox="1"/>
      </xdr:nvSpPr>
      <xdr:spPr>
        <a:xfrm>
          <a:off x="8924925" y="11430000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390525</xdr:colOff>
      <xdr:row>68</xdr:row>
      <xdr:rowOff>26192</xdr:rowOff>
    </xdr:from>
    <xdr:to>
      <xdr:col>14</xdr:col>
      <xdr:colOff>504825</xdr:colOff>
      <xdr:row>69</xdr:row>
      <xdr:rowOff>150017</xdr:rowOff>
    </xdr:to>
    <xdr:sp macro="" textlink="">
      <xdr:nvSpPr>
        <xdr:cNvPr id="16" name="Freccia a destra 15">
          <a:extLst>
            <a:ext uri="{FF2B5EF4-FFF2-40B4-BE49-F238E27FC236}">
              <a16:creationId xmlns:a16="http://schemas.microsoft.com/office/drawing/2014/main" id="{B0DA721A-CDE2-4F0F-811E-4E4462D81B71}"/>
            </a:ext>
          </a:extLst>
        </xdr:cNvPr>
        <xdr:cNvSpPr/>
      </xdr:nvSpPr>
      <xdr:spPr>
        <a:xfrm>
          <a:off x="8353425" y="7217567"/>
          <a:ext cx="1104900" cy="323850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161926</xdr:colOff>
      <xdr:row>67</xdr:row>
      <xdr:rowOff>147633</xdr:rowOff>
    </xdr:from>
    <xdr:to>
      <xdr:col>25</xdr:col>
      <xdr:colOff>571500</xdr:colOff>
      <xdr:row>70</xdr:row>
      <xdr:rowOff>66674</xdr:rowOff>
    </xdr:to>
    <xdr:sp macro="" textlink="">
      <xdr:nvSpPr>
        <xdr:cNvPr id="23" name="CasellaDiTesto 22">
          <a:extLst>
            <a:ext uri="{FF2B5EF4-FFF2-40B4-BE49-F238E27FC236}">
              <a16:creationId xmlns:a16="http://schemas.microsoft.com/office/drawing/2014/main" id="{E77DB756-384D-4B02-80D5-BF642FA5B498}"/>
            </a:ext>
          </a:extLst>
        </xdr:cNvPr>
        <xdr:cNvSpPr txBox="1"/>
      </xdr:nvSpPr>
      <xdr:spPr>
        <a:xfrm>
          <a:off x="9725026" y="7129458"/>
          <a:ext cx="6791324" cy="5286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l'indicatore n. 2 del City Biodiversity Index (CBI).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 l'indicatore n. 2 del CBI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massimo punteggio viene attribuito per una misura di connettività superiore al 79%</a:t>
          </a:r>
          <a:endParaRPr lang="it-IT">
            <a:effectLst/>
          </a:endParaRPr>
        </a:p>
        <a:p>
          <a:endParaRPr lang="it-IT" sz="1100"/>
        </a:p>
      </xdr:txBody>
    </xdr:sp>
    <xdr:clientData/>
  </xdr:twoCellAnchor>
  <xdr:twoCellAnchor>
    <xdr:from>
      <xdr:col>13</xdr:col>
      <xdr:colOff>400050</xdr:colOff>
      <xdr:row>71</xdr:row>
      <xdr:rowOff>64295</xdr:rowOff>
    </xdr:from>
    <xdr:to>
      <xdr:col>14</xdr:col>
      <xdr:colOff>514350</xdr:colOff>
      <xdr:row>72</xdr:row>
      <xdr:rowOff>190501</xdr:rowOff>
    </xdr:to>
    <xdr:sp macro="" textlink="">
      <xdr:nvSpPr>
        <xdr:cNvPr id="28" name="Freccia a destra 27">
          <a:extLst>
            <a:ext uri="{FF2B5EF4-FFF2-40B4-BE49-F238E27FC236}">
              <a16:creationId xmlns:a16="http://schemas.microsoft.com/office/drawing/2014/main" id="{EEC7C0E3-69E0-45B8-BF7A-62BF5055EA62}"/>
            </a:ext>
          </a:extLst>
        </xdr:cNvPr>
        <xdr:cNvSpPr/>
      </xdr:nvSpPr>
      <xdr:spPr>
        <a:xfrm>
          <a:off x="8362950" y="7855745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180974</xdr:colOff>
      <xdr:row>71</xdr:row>
      <xdr:rowOff>133351</xdr:rowOff>
    </xdr:from>
    <xdr:to>
      <xdr:col>20</xdr:col>
      <xdr:colOff>571499</xdr:colOff>
      <xdr:row>72</xdr:row>
      <xdr:rowOff>152402</xdr:rowOff>
    </xdr:to>
    <xdr:sp macro="" textlink="">
      <xdr:nvSpPr>
        <xdr:cNvPr id="29" name="CasellaDiTesto 28">
          <a:extLst>
            <a:ext uri="{FF2B5EF4-FFF2-40B4-BE49-F238E27FC236}">
              <a16:creationId xmlns:a16="http://schemas.microsoft.com/office/drawing/2014/main" id="{B4EB7A53-6213-43C8-A1C6-E61247608C9E}"/>
            </a:ext>
          </a:extLst>
        </xdr:cNvPr>
        <xdr:cNvSpPr txBox="1"/>
      </xdr:nvSpPr>
      <xdr:spPr>
        <a:xfrm>
          <a:off x="9744074" y="7924801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421484</xdr:colOff>
      <xdr:row>64</xdr:row>
      <xdr:rowOff>30961</xdr:rowOff>
    </xdr:from>
    <xdr:to>
      <xdr:col>14</xdr:col>
      <xdr:colOff>535784</xdr:colOff>
      <xdr:row>66</xdr:row>
      <xdr:rowOff>2386</xdr:rowOff>
    </xdr:to>
    <xdr:sp macro="" textlink="">
      <xdr:nvSpPr>
        <xdr:cNvPr id="30" name="Freccia a destra 29">
          <a:extLst>
            <a:ext uri="{FF2B5EF4-FFF2-40B4-BE49-F238E27FC236}">
              <a16:creationId xmlns:a16="http://schemas.microsoft.com/office/drawing/2014/main" id="{2CA5A986-631A-4A61-B23B-E8EAB5EBDFD5}"/>
            </a:ext>
          </a:extLst>
        </xdr:cNvPr>
        <xdr:cNvSpPr/>
      </xdr:nvSpPr>
      <xdr:spPr>
        <a:xfrm>
          <a:off x="8384384" y="6403186"/>
          <a:ext cx="1104900" cy="37147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63</xdr:row>
      <xdr:rowOff>118800</xdr:rowOff>
    </xdr:from>
    <xdr:to>
      <xdr:col>27</xdr:col>
      <xdr:colOff>209550</xdr:colOff>
      <xdr:row>66</xdr:row>
      <xdr:rowOff>179919</xdr:rowOff>
    </xdr:to>
    <xdr:sp macro="" textlink="">
      <xdr:nvSpPr>
        <xdr:cNvPr id="31" name="CasellaDiTesto 30">
          <a:extLst>
            <a:ext uri="{FF2B5EF4-FFF2-40B4-BE49-F238E27FC236}">
              <a16:creationId xmlns:a16="http://schemas.microsoft.com/office/drawing/2014/main" id="{C6105F1A-0DB0-415A-B923-CD520413D744}"/>
            </a:ext>
          </a:extLst>
        </xdr:cNvPr>
        <xdr:cNvSpPr txBox="1"/>
      </xdr:nvSpPr>
      <xdr:spPr>
        <a:xfrm>
          <a:off x="9759950" y="13972383"/>
          <a:ext cx="7679267" cy="6749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Compilare il foglio di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calcolo relativo alla connettività per popolare il valore di stato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La metodologia per il calcolo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dell'indicatore è descritta nell'indicatore n. 2 del 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City Biodiversity Index (CBI) ed è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basata sul calcolo dell'effettiva dimensione delle maglie delle aree naturali - Deslauriers et al. (2018)</a:t>
          </a:r>
          <a:endParaRPr lang="it-IT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171450</xdr:colOff>
      <xdr:row>2</xdr:row>
      <xdr:rowOff>38100</xdr:rowOff>
    </xdr:from>
    <xdr:to>
      <xdr:col>24</xdr:col>
      <xdr:colOff>219075</xdr:colOff>
      <xdr:row>7</xdr:row>
      <xdr:rowOff>40480</xdr:rowOff>
    </xdr:to>
    <xdr:sp macro="" textlink="">
      <xdr:nvSpPr>
        <xdr:cNvPr id="32" name="CasellaDiTesto 31">
          <a:extLst>
            <a:ext uri="{FF2B5EF4-FFF2-40B4-BE49-F238E27FC236}">
              <a16:creationId xmlns:a16="http://schemas.microsoft.com/office/drawing/2014/main" id="{844D92AE-FF19-48EF-A6E6-0F1A176942B5}"/>
            </a:ext>
          </a:extLst>
        </xdr:cNvPr>
        <xdr:cNvSpPr txBox="1"/>
      </xdr:nvSpPr>
      <xdr:spPr>
        <a:xfrm>
          <a:off x="9734550" y="438150"/>
          <a:ext cx="5819775" cy="10120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Scegliere</a:t>
          </a:r>
          <a:r>
            <a:rPr lang="it-IT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 popolare solo 3 dei 6 indicatori presenti per l'area tematica Nature and biodiversity.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N.B.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Lasciare vuota la cella evidenziata in verde dell'indicatore che non viene scelto.</a:t>
          </a:r>
          <a:endParaRPr lang="it-IT">
            <a:effectLst/>
          </a:endParaRPr>
        </a:p>
        <a:p>
          <a:endParaRPr lang="it-IT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Nature and biodiversity Index = Media dei 3 indici Nature scelti</a:t>
          </a:r>
          <a:endParaRPr lang="it-IT" sz="1100" b="0"/>
        </a:p>
      </xdr:txBody>
    </xdr:sp>
    <xdr:clientData/>
  </xdr:twoCellAnchor>
  <xdr:twoCellAnchor>
    <xdr:from>
      <xdr:col>13</xdr:col>
      <xdr:colOff>409575</xdr:colOff>
      <xdr:row>87</xdr:row>
      <xdr:rowOff>14286</xdr:rowOff>
    </xdr:from>
    <xdr:to>
      <xdr:col>14</xdr:col>
      <xdr:colOff>523875</xdr:colOff>
      <xdr:row>88</xdr:row>
      <xdr:rowOff>138111</xdr:rowOff>
    </xdr:to>
    <xdr:sp macro="" textlink="">
      <xdr:nvSpPr>
        <xdr:cNvPr id="40" name="Freccia a destra 39">
          <a:extLst>
            <a:ext uri="{FF2B5EF4-FFF2-40B4-BE49-F238E27FC236}">
              <a16:creationId xmlns:a16="http://schemas.microsoft.com/office/drawing/2014/main" id="{B44480F9-8CAD-471B-998E-0B7213B900DD}"/>
            </a:ext>
          </a:extLst>
        </xdr:cNvPr>
        <xdr:cNvSpPr/>
      </xdr:nvSpPr>
      <xdr:spPr>
        <a:xfrm>
          <a:off x="8372475" y="19654836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180976</xdr:colOff>
      <xdr:row>86</xdr:row>
      <xdr:rowOff>145253</xdr:rowOff>
    </xdr:from>
    <xdr:to>
      <xdr:col>25</xdr:col>
      <xdr:colOff>590550</xdr:colOff>
      <xdr:row>89</xdr:row>
      <xdr:rowOff>28575</xdr:rowOff>
    </xdr:to>
    <xdr:sp macro="" textlink="">
      <xdr:nvSpPr>
        <xdr:cNvPr id="41" name="CasellaDiTesto 40">
          <a:extLst>
            <a:ext uri="{FF2B5EF4-FFF2-40B4-BE49-F238E27FC236}">
              <a16:creationId xmlns:a16="http://schemas.microsoft.com/office/drawing/2014/main" id="{3B930ED2-7C7E-4CB9-BC41-346DC9ECCB7C}"/>
            </a:ext>
          </a:extLst>
        </xdr:cNvPr>
        <xdr:cNvSpPr txBox="1"/>
      </xdr:nvSpPr>
      <xdr:spPr>
        <a:xfrm>
          <a:off x="9744076" y="19595303"/>
          <a:ext cx="6791324" cy="4548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l'obiettivo italiano del consumo netto di suolo pari a 0 al 2030,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contenuto nel Piano per la transizione ecologica.</a:t>
          </a:r>
          <a:endParaRPr lang="it-IT" sz="1100"/>
        </a:p>
      </xdr:txBody>
    </xdr:sp>
    <xdr:clientData/>
  </xdr:twoCellAnchor>
  <xdr:twoCellAnchor>
    <xdr:from>
      <xdr:col>13</xdr:col>
      <xdr:colOff>419100</xdr:colOff>
      <xdr:row>90</xdr:row>
      <xdr:rowOff>4764</xdr:rowOff>
    </xdr:from>
    <xdr:to>
      <xdr:col>14</xdr:col>
      <xdr:colOff>533400</xdr:colOff>
      <xdr:row>91</xdr:row>
      <xdr:rowOff>188120</xdr:rowOff>
    </xdr:to>
    <xdr:sp macro="" textlink="">
      <xdr:nvSpPr>
        <xdr:cNvPr id="42" name="Freccia a destra 41">
          <a:extLst>
            <a:ext uri="{FF2B5EF4-FFF2-40B4-BE49-F238E27FC236}">
              <a16:creationId xmlns:a16="http://schemas.microsoft.com/office/drawing/2014/main" id="{F576BF94-00A6-4D8B-B71D-110E4CDEFE5F}"/>
            </a:ext>
          </a:extLst>
        </xdr:cNvPr>
        <xdr:cNvSpPr/>
      </xdr:nvSpPr>
      <xdr:spPr>
        <a:xfrm>
          <a:off x="8382000" y="20216814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190499</xdr:colOff>
      <xdr:row>89</xdr:row>
      <xdr:rowOff>121445</xdr:rowOff>
    </xdr:from>
    <xdr:to>
      <xdr:col>22</xdr:col>
      <xdr:colOff>486833</xdr:colOff>
      <xdr:row>92</xdr:row>
      <xdr:rowOff>133350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3" name="CasellaDiTesto 42">
              <a:extLst>
                <a:ext uri="{FF2B5EF4-FFF2-40B4-BE49-F238E27FC236}">
                  <a16:creationId xmlns:a16="http://schemas.microsoft.com/office/drawing/2014/main" id="{C7F9F718-5212-4C0E-A89B-D72BF064FD72}"/>
                </a:ext>
              </a:extLst>
            </xdr:cNvPr>
            <xdr:cNvSpPr txBox="1"/>
          </xdr:nvSpPr>
          <xdr:spPr>
            <a:xfrm>
              <a:off x="9778999" y="20123945"/>
              <a:ext cx="5122334" cy="583405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IT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Valore dell'indice specifico  </a:t>
              </a:r>
              <a:r>
                <a:rPr lang="it-IT" sz="12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I</a:t>
              </a:r>
              <a:r>
                <a:rPr lang="it-IT" sz="1200" b="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t-IT" sz="12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14:m>
                <m:oMath xmlns:m="http://schemas.openxmlformats.org/officeDocument/2006/math">
                  <m:f>
                    <m:fPr>
                      <m:ctrlPr>
                        <a:rPr lang="it-IT" sz="12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it-IT" sz="12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𝑆</m:t>
                      </m:r>
                    </m:num>
                    <m:den>
                      <m:sSub>
                        <m:sSubPr>
                          <m:ctrlPr>
                            <a:rPr lang="it-IT" sz="12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it-IT" sz="12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𝑆</m:t>
                          </m:r>
                        </m:e>
                        <m:sub>
                          <m:r>
                            <a:rPr lang="it-IT" sz="12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1</m:t>
                          </m:r>
                        </m:sub>
                      </m:sSub>
                    </m:den>
                  </m:f>
                  <m:r>
                    <a:rPr lang="it-IT" sz="12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𝑥</m:t>
                  </m:r>
                  <m:r>
                    <a:rPr lang="it-IT" sz="12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100=</m:t>
                  </m:r>
                </m:oMath>
              </a14:m>
              <a:r>
                <a:rPr lang="it-IT" sz="12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it-IT" sz="12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d>
                        <m:dPr>
                          <m:ctrlPr>
                            <a:rPr lang="it-IT" sz="12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dPr>
                        <m:e>
                          <m:r>
                            <a:rPr lang="it-IT" sz="12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𝑠𝑢𝑜𝑙𝑜</m:t>
                          </m:r>
                          <m:r>
                            <a:rPr lang="it-IT" sz="12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 </m:t>
                          </m:r>
                          <m:r>
                            <a:rPr lang="it-IT" sz="12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𝑐𝑜𝑛𝑠𝑢𝑚𝑎𝑡𝑜</m:t>
                          </m:r>
                          <m:r>
                            <a:rPr lang="it-IT" sz="12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−</m:t>
                          </m:r>
                          <m:r>
                            <a:rPr lang="it-IT" sz="12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𝑠𝑢𝑜𝑙𝑜</m:t>
                          </m:r>
                          <m:r>
                            <a:rPr lang="it-IT" sz="12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 </m:t>
                          </m:r>
                          <m:r>
                            <a:rPr lang="it-IT" sz="12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𝑟𝑒𝑐𝑢𝑝𝑒𝑟𝑎𝑡𝑜</m:t>
                          </m:r>
                        </m:e>
                      </m:d>
                    </m:num>
                    <m:den>
                      <m:r>
                        <a:rPr lang="it-IT" sz="12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𝑠𝑢𝑝𝑒𝑟𝑓𝑖𝑐𝑖𝑒</m:t>
                      </m:r>
                      <m:r>
                        <a:rPr lang="it-IT" sz="12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it-IT" sz="12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𝑐𝑜𝑚𝑢𝑛𝑎𝑙𝑒</m:t>
                      </m:r>
                    </m:den>
                  </m:f>
                  <m:r>
                    <a:rPr lang="it-IT" sz="12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𝑥</m:t>
                  </m:r>
                  <m:r>
                    <a:rPr lang="it-IT" sz="12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100</m:t>
                  </m:r>
                </m:oMath>
              </a14:m>
              <a:endParaRPr lang="it-IT" sz="1200" b="1"/>
            </a:p>
          </xdr:txBody>
        </xdr:sp>
      </mc:Choice>
      <mc:Fallback xmlns="">
        <xdr:sp macro="" textlink="">
          <xdr:nvSpPr>
            <xdr:cNvPr id="43" name="CasellaDiTesto 42">
              <a:extLst>
                <a:ext uri="{FF2B5EF4-FFF2-40B4-BE49-F238E27FC236}">
                  <a16:creationId xmlns:a16="http://schemas.microsoft.com/office/drawing/2014/main" id="{C7F9F718-5212-4C0E-A89B-D72BF064FD72}"/>
                </a:ext>
              </a:extLst>
            </xdr:cNvPr>
            <xdr:cNvSpPr txBox="1"/>
          </xdr:nvSpPr>
          <xdr:spPr>
            <a:xfrm>
              <a:off x="9778999" y="20123945"/>
              <a:ext cx="5122334" cy="583405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IT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Valore dell'indice specifico  </a:t>
              </a:r>
              <a:r>
                <a:rPr lang="it-IT" sz="12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I</a:t>
              </a:r>
              <a:r>
                <a:rPr lang="it-IT" sz="1200" b="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t-IT" sz="12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it-IT" sz="12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𝑆/𝑆_1  𝑥100=</a:t>
              </a:r>
              <a:r>
                <a:rPr lang="it-IT" sz="12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t-IT" sz="12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((𝑠𝑢𝑜𝑙𝑜 𝑐𝑜𝑛𝑠𝑢𝑚𝑎𝑡𝑜−𝑠𝑢𝑜𝑙𝑜 𝑟𝑒𝑐𝑢𝑝𝑒𝑟𝑎𝑡𝑜))/(𝑠𝑢𝑝𝑒𝑟𝑓𝑖𝑐𝑖𝑒 𝑐𝑜𝑚𝑢𝑛𝑎𝑙𝑒) 𝑥100</a:t>
              </a:r>
              <a:endParaRPr lang="it-IT" sz="1200" b="1"/>
            </a:p>
          </xdr:txBody>
        </xdr:sp>
      </mc:Fallback>
    </mc:AlternateContent>
    <xdr:clientData/>
  </xdr:twoCellAnchor>
  <xdr:twoCellAnchor>
    <xdr:from>
      <xdr:col>13</xdr:col>
      <xdr:colOff>440534</xdr:colOff>
      <xdr:row>81</xdr:row>
      <xdr:rowOff>95255</xdr:rowOff>
    </xdr:from>
    <xdr:to>
      <xdr:col>14</xdr:col>
      <xdr:colOff>554834</xdr:colOff>
      <xdr:row>82</xdr:row>
      <xdr:rowOff>133355</xdr:rowOff>
    </xdr:to>
    <xdr:sp macro="" textlink="">
      <xdr:nvSpPr>
        <xdr:cNvPr id="44" name="Freccia a destra 43">
          <a:extLst>
            <a:ext uri="{FF2B5EF4-FFF2-40B4-BE49-F238E27FC236}">
              <a16:creationId xmlns:a16="http://schemas.microsoft.com/office/drawing/2014/main" id="{17E2F2C0-528B-4A2F-9E7D-9CA8EB0E6BC7}"/>
            </a:ext>
          </a:extLst>
        </xdr:cNvPr>
        <xdr:cNvSpPr/>
      </xdr:nvSpPr>
      <xdr:spPr>
        <a:xfrm>
          <a:off x="8403434" y="18268955"/>
          <a:ext cx="1104900" cy="3714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190500</xdr:colOff>
      <xdr:row>81</xdr:row>
      <xdr:rowOff>47625</xdr:rowOff>
    </xdr:from>
    <xdr:to>
      <xdr:col>27</xdr:col>
      <xdr:colOff>228600</xdr:colOff>
      <xdr:row>83</xdr:row>
      <xdr:rowOff>9525</xdr:rowOff>
    </xdr:to>
    <xdr:sp macro="" textlink="">
      <xdr:nvSpPr>
        <xdr:cNvPr id="45" name="CasellaDiTesto 44">
          <a:extLst>
            <a:ext uri="{FF2B5EF4-FFF2-40B4-BE49-F238E27FC236}">
              <a16:creationId xmlns:a16="http://schemas.microsoft.com/office/drawing/2014/main" id="{A4381AF3-5B43-4935-A021-9E693B2BBD1E}"/>
            </a:ext>
          </a:extLst>
        </xdr:cNvPr>
        <xdr:cNvSpPr txBox="1"/>
      </xdr:nvSpPr>
      <xdr:spPr>
        <a:xfrm>
          <a:off x="9753600" y="18221325"/>
          <a:ext cx="7639050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 consumo netto di suolo inteso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come differenza tra nuovo suolo consumato (impermeabilizzato) e suolo recuperato (deimpermeabilizzato). 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Nel 2022 il consumo netto di suolo in Italia è stato di 70,8 km</a:t>
          </a:r>
          <a:r>
            <a:rPr lang="it-IT" sz="1100" b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pari allo 0,02% della superficie del territorio italiano. </a:t>
          </a:r>
          <a:endParaRPr lang="it-IT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180976</xdr:colOff>
      <xdr:row>84</xdr:row>
      <xdr:rowOff>71436</xdr:rowOff>
    </xdr:from>
    <xdr:to>
      <xdr:col>20</xdr:col>
      <xdr:colOff>142875</xdr:colOff>
      <xdr:row>85</xdr:row>
      <xdr:rowOff>133350</xdr:rowOff>
    </xdr:to>
    <xdr:sp macro="" textlink="">
      <xdr:nvSpPr>
        <xdr:cNvPr id="50" name="CasellaDiTesto 49">
          <a:extLst>
            <a:ext uri="{FF2B5EF4-FFF2-40B4-BE49-F238E27FC236}">
              <a16:creationId xmlns:a16="http://schemas.microsoft.com/office/drawing/2014/main" id="{2E814380-284D-4A26-A3F6-FBDFC41433AD}"/>
            </a:ext>
          </a:extLst>
        </xdr:cNvPr>
        <xdr:cNvSpPr txBox="1"/>
      </xdr:nvSpPr>
      <xdr:spPr>
        <a:xfrm>
          <a:off x="9744076" y="19111911"/>
          <a:ext cx="3086099" cy="2714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valore relativo alla superficie comunale</a:t>
          </a:r>
          <a:endParaRPr lang="it-IT" sz="1100"/>
        </a:p>
      </xdr:txBody>
    </xdr:sp>
    <xdr:clientData/>
  </xdr:twoCellAnchor>
  <xdr:twoCellAnchor>
    <xdr:from>
      <xdr:col>13</xdr:col>
      <xdr:colOff>428625</xdr:colOff>
      <xdr:row>104</xdr:row>
      <xdr:rowOff>4761</xdr:rowOff>
    </xdr:from>
    <xdr:to>
      <xdr:col>14</xdr:col>
      <xdr:colOff>542925</xdr:colOff>
      <xdr:row>105</xdr:row>
      <xdr:rowOff>138111</xdr:rowOff>
    </xdr:to>
    <xdr:sp macro="" textlink="">
      <xdr:nvSpPr>
        <xdr:cNvPr id="53" name="Freccia a destra 52">
          <a:extLst>
            <a:ext uri="{FF2B5EF4-FFF2-40B4-BE49-F238E27FC236}">
              <a16:creationId xmlns:a16="http://schemas.microsoft.com/office/drawing/2014/main" id="{EC8CA7AF-E41D-4D87-B872-7E5676F93464}"/>
            </a:ext>
          </a:extLst>
        </xdr:cNvPr>
        <xdr:cNvSpPr/>
      </xdr:nvSpPr>
      <xdr:spPr>
        <a:xfrm>
          <a:off x="8391525" y="23169561"/>
          <a:ext cx="1104900" cy="323850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200026</xdr:colOff>
      <xdr:row>103</xdr:row>
      <xdr:rowOff>116677</xdr:rowOff>
    </xdr:from>
    <xdr:to>
      <xdr:col>26</xdr:col>
      <xdr:colOff>0</xdr:colOff>
      <xdr:row>106</xdr:row>
      <xdr:rowOff>64293</xdr:rowOff>
    </xdr:to>
    <xdr:sp macro="" textlink="">
      <xdr:nvSpPr>
        <xdr:cNvPr id="54" name="CasellaDiTesto 53">
          <a:extLst>
            <a:ext uri="{FF2B5EF4-FFF2-40B4-BE49-F238E27FC236}">
              <a16:creationId xmlns:a16="http://schemas.microsoft.com/office/drawing/2014/main" id="{2A858426-1BC6-4FBF-9CEA-C6C5771C2F15}"/>
            </a:ext>
          </a:extLst>
        </xdr:cNvPr>
        <xdr:cNvSpPr txBox="1"/>
      </xdr:nvSpPr>
      <xdr:spPr>
        <a:xfrm>
          <a:off x="9763126" y="23081452"/>
          <a:ext cx="6791324" cy="5286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l'obittivo di riduzione del 50% dell'uso di prodotti fitosanitari pericolosi per l'ambiente contenuto nella strategia nazionale per la biodiversità 2030</a:t>
          </a:r>
          <a:endParaRPr lang="it-IT">
            <a:effectLst/>
          </a:endParaRPr>
        </a:p>
        <a:p>
          <a:endParaRPr lang="it-IT" sz="1100"/>
        </a:p>
      </xdr:txBody>
    </xdr:sp>
    <xdr:clientData/>
  </xdr:twoCellAnchor>
  <xdr:twoCellAnchor>
    <xdr:from>
      <xdr:col>13</xdr:col>
      <xdr:colOff>438150</xdr:colOff>
      <xdr:row>107</xdr:row>
      <xdr:rowOff>71439</xdr:rowOff>
    </xdr:from>
    <xdr:to>
      <xdr:col>14</xdr:col>
      <xdr:colOff>552450</xdr:colOff>
      <xdr:row>109</xdr:row>
      <xdr:rowOff>64295</xdr:rowOff>
    </xdr:to>
    <xdr:sp macro="" textlink="">
      <xdr:nvSpPr>
        <xdr:cNvPr id="55" name="Freccia a destra 54">
          <a:extLst>
            <a:ext uri="{FF2B5EF4-FFF2-40B4-BE49-F238E27FC236}">
              <a16:creationId xmlns:a16="http://schemas.microsoft.com/office/drawing/2014/main" id="{DBDB6621-FFA3-47F8-8700-56B52AE1B971}"/>
            </a:ext>
          </a:extLst>
        </xdr:cNvPr>
        <xdr:cNvSpPr/>
      </xdr:nvSpPr>
      <xdr:spPr>
        <a:xfrm>
          <a:off x="8401050" y="23807739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219074</xdr:colOff>
      <xdr:row>107</xdr:row>
      <xdr:rowOff>140495</xdr:rowOff>
    </xdr:from>
    <xdr:to>
      <xdr:col>20</xdr:col>
      <xdr:colOff>609599</xdr:colOff>
      <xdr:row>109</xdr:row>
      <xdr:rowOff>26196</xdr:rowOff>
    </xdr:to>
    <xdr:sp macro="" textlink="">
      <xdr:nvSpPr>
        <xdr:cNvPr id="56" name="CasellaDiTesto 55">
          <a:extLst>
            <a:ext uri="{FF2B5EF4-FFF2-40B4-BE49-F238E27FC236}">
              <a16:creationId xmlns:a16="http://schemas.microsoft.com/office/drawing/2014/main" id="{3B053789-A075-4818-B257-6843E677BEB7}"/>
            </a:ext>
          </a:extLst>
        </xdr:cNvPr>
        <xdr:cNvSpPr txBox="1"/>
      </xdr:nvSpPr>
      <xdr:spPr>
        <a:xfrm>
          <a:off x="9782174" y="23876795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459584</xdr:colOff>
      <xdr:row>99</xdr:row>
      <xdr:rowOff>171455</xdr:rowOff>
    </xdr:from>
    <xdr:to>
      <xdr:col>14</xdr:col>
      <xdr:colOff>573884</xdr:colOff>
      <xdr:row>101</xdr:row>
      <xdr:rowOff>152405</xdr:rowOff>
    </xdr:to>
    <xdr:sp macro="" textlink="">
      <xdr:nvSpPr>
        <xdr:cNvPr id="57" name="Freccia a destra 56">
          <a:extLst>
            <a:ext uri="{FF2B5EF4-FFF2-40B4-BE49-F238E27FC236}">
              <a16:creationId xmlns:a16="http://schemas.microsoft.com/office/drawing/2014/main" id="{13672630-62BA-45A6-BD70-71A888143409}"/>
            </a:ext>
          </a:extLst>
        </xdr:cNvPr>
        <xdr:cNvSpPr/>
      </xdr:nvSpPr>
      <xdr:spPr>
        <a:xfrm>
          <a:off x="8422484" y="22355180"/>
          <a:ext cx="1104900" cy="3714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209550</xdr:colOff>
      <xdr:row>99</xdr:row>
      <xdr:rowOff>123825</xdr:rowOff>
    </xdr:from>
    <xdr:to>
      <xdr:col>27</xdr:col>
      <xdr:colOff>247650</xdr:colOff>
      <xdr:row>102</xdr:row>
      <xdr:rowOff>57150</xdr:rowOff>
    </xdr:to>
    <xdr:sp macro="" textlink="">
      <xdr:nvSpPr>
        <xdr:cNvPr id="58" name="CasellaDiTesto 57">
          <a:extLst>
            <a:ext uri="{FF2B5EF4-FFF2-40B4-BE49-F238E27FC236}">
              <a16:creationId xmlns:a16="http://schemas.microsoft.com/office/drawing/2014/main" id="{995BB3D3-176D-4FA2-AE65-621CC1720409}"/>
            </a:ext>
          </a:extLst>
        </xdr:cNvPr>
        <xdr:cNvSpPr txBox="1"/>
      </xdr:nvSpPr>
      <xdr:spPr>
        <a:xfrm>
          <a:off x="9772650" y="22307550"/>
          <a:ext cx="7639050" cy="514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riduzione percentuale di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prodotti fitosanitari pericolosi per l'ambiente utilizzati dal Comune rispetto al 2020</a:t>
          </a:r>
          <a:endParaRPr lang="it-IT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21</xdr:col>
      <xdr:colOff>257175</xdr:colOff>
      <xdr:row>37</xdr:row>
      <xdr:rowOff>152400</xdr:rowOff>
    </xdr:from>
    <xdr:to>
      <xdr:col>23</xdr:col>
      <xdr:colOff>533400</xdr:colOff>
      <xdr:row>43</xdr:row>
      <xdr:rowOff>26723</xdr:rowOff>
    </xdr:to>
    <xdr:pic>
      <xdr:nvPicPr>
        <xdr:cNvPr id="34" name="Immagine 33">
          <a:extLst>
            <a:ext uri="{FF2B5EF4-FFF2-40B4-BE49-F238E27FC236}">
              <a16:creationId xmlns:a16="http://schemas.microsoft.com/office/drawing/2014/main" id="{473725F7-5E4F-DE3C-D0BE-1CE856C4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96950" y="8001000"/>
          <a:ext cx="1562100" cy="1312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180974</xdr:colOff>
      <xdr:row>20</xdr:row>
      <xdr:rowOff>66675</xdr:rowOff>
    </xdr:from>
    <xdr:to>
      <xdr:col>27</xdr:col>
      <xdr:colOff>52505</xdr:colOff>
      <xdr:row>26</xdr:row>
      <xdr:rowOff>57150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62AE669F-8372-0BC3-72C7-325C671B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6224" y="4143375"/>
          <a:ext cx="1700331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295275</xdr:colOff>
      <xdr:row>54</xdr:row>
      <xdr:rowOff>104775</xdr:rowOff>
    </xdr:from>
    <xdr:to>
      <xdr:col>23</xdr:col>
      <xdr:colOff>571500</xdr:colOff>
      <xdr:row>60</xdr:row>
      <xdr:rowOff>45773</xdr:rowOff>
    </xdr:to>
    <xdr:pic>
      <xdr:nvPicPr>
        <xdr:cNvPr id="37" name="Immagine 36">
          <a:extLst>
            <a:ext uri="{FF2B5EF4-FFF2-40B4-BE49-F238E27FC236}">
              <a16:creationId xmlns:a16="http://schemas.microsoft.com/office/drawing/2014/main" id="{D27B977F-1089-47A8-98F3-E11758506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35050" y="11839575"/>
          <a:ext cx="1562100" cy="1312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333375</xdr:colOff>
      <xdr:row>71</xdr:row>
      <xdr:rowOff>180975</xdr:rowOff>
    </xdr:from>
    <xdr:to>
      <xdr:col>24</xdr:col>
      <xdr:colOff>114300</xdr:colOff>
      <xdr:row>77</xdr:row>
      <xdr:rowOff>151342</xdr:rowOff>
    </xdr:to>
    <xdr:pic>
      <xdr:nvPicPr>
        <xdr:cNvPr id="38" name="Immagine 37">
          <a:extLst>
            <a:ext uri="{FF2B5EF4-FFF2-40B4-BE49-F238E27FC236}">
              <a16:creationId xmlns:a16="http://schemas.microsoft.com/office/drawing/2014/main" id="{DF224E4A-6F34-8B7C-AE4E-F3E5A051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73150" y="15697200"/>
          <a:ext cx="1676400" cy="1408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19050</xdr:colOff>
      <xdr:row>107</xdr:row>
      <xdr:rowOff>142875</xdr:rowOff>
    </xdr:from>
    <xdr:to>
      <xdr:col>24</xdr:col>
      <xdr:colOff>361950</xdr:colOff>
      <xdr:row>114</xdr:row>
      <xdr:rowOff>93398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id="{A9D696CA-D89E-4B7E-9BC3-C21B0AD7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35100" y="23879175"/>
          <a:ext cx="1562100" cy="1312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440534</xdr:colOff>
      <xdr:row>84</xdr:row>
      <xdr:rowOff>9530</xdr:rowOff>
    </xdr:from>
    <xdr:to>
      <xdr:col>14</xdr:col>
      <xdr:colOff>554834</xdr:colOff>
      <xdr:row>85</xdr:row>
      <xdr:rowOff>171455</xdr:rowOff>
    </xdr:to>
    <xdr:sp macro="" textlink="">
      <xdr:nvSpPr>
        <xdr:cNvPr id="22" name="Freccia a destra 21">
          <a:extLst>
            <a:ext uri="{FF2B5EF4-FFF2-40B4-BE49-F238E27FC236}">
              <a16:creationId xmlns:a16="http://schemas.microsoft.com/office/drawing/2014/main" id="{119B8A01-26A0-4167-81F6-813B2A3AAC0D}"/>
            </a:ext>
          </a:extLst>
        </xdr:cNvPr>
        <xdr:cNvSpPr/>
      </xdr:nvSpPr>
      <xdr:spPr>
        <a:xfrm>
          <a:off x="8403434" y="19050005"/>
          <a:ext cx="1104900" cy="3714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23</xdr:col>
      <xdr:colOff>31752</xdr:colOff>
      <xdr:row>89</xdr:row>
      <xdr:rowOff>190499</xdr:rowOff>
    </xdr:from>
    <xdr:to>
      <xdr:col>26</xdr:col>
      <xdr:colOff>149678</xdr:colOff>
      <xdr:row>96</xdr:row>
      <xdr:rowOff>10583</xdr:rowOff>
    </xdr:to>
    <xdr:pic>
      <xdr:nvPicPr>
        <xdr:cNvPr id="25" name="Immagine 24">
          <a:extLst>
            <a:ext uri="{FF2B5EF4-FFF2-40B4-BE49-F238E27FC236}">
              <a16:creationId xmlns:a16="http://schemas.microsoft.com/office/drawing/2014/main" id="{E6DF5410-0E69-F230-6652-0EC66C83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0085" y="20192999"/>
          <a:ext cx="1959426" cy="1322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390525</xdr:colOff>
      <xdr:row>17</xdr:row>
      <xdr:rowOff>26192</xdr:rowOff>
    </xdr:from>
    <xdr:to>
      <xdr:col>14</xdr:col>
      <xdr:colOff>504825</xdr:colOff>
      <xdr:row>18</xdr:row>
      <xdr:rowOff>150017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4D34BB4D-4773-4C54-A293-B07D93DF4D93}"/>
            </a:ext>
          </a:extLst>
        </xdr:cNvPr>
        <xdr:cNvSpPr/>
      </xdr:nvSpPr>
      <xdr:spPr>
        <a:xfrm>
          <a:off x="7553325" y="3407567"/>
          <a:ext cx="1104900" cy="314325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400050</xdr:colOff>
      <xdr:row>12</xdr:row>
      <xdr:rowOff>147641</xdr:rowOff>
    </xdr:from>
    <xdr:to>
      <xdr:col>14</xdr:col>
      <xdr:colOff>514350</xdr:colOff>
      <xdr:row>14</xdr:row>
      <xdr:rowOff>119066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468BC347-CD6D-41D3-A7ED-FED9658CFAE1}"/>
            </a:ext>
          </a:extLst>
        </xdr:cNvPr>
        <xdr:cNvSpPr/>
      </xdr:nvSpPr>
      <xdr:spPr>
        <a:xfrm>
          <a:off x="8362950" y="2586041"/>
          <a:ext cx="1104900" cy="38100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400050</xdr:colOff>
      <xdr:row>20</xdr:row>
      <xdr:rowOff>64295</xdr:rowOff>
    </xdr:from>
    <xdr:to>
      <xdr:col>14</xdr:col>
      <xdr:colOff>514350</xdr:colOff>
      <xdr:row>21</xdr:row>
      <xdr:rowOff>190501</xdr:rowOff>
    </xdr:to>
    <xdr:sp macro="" textlink="">
      <xdr:nvSpPr>
        <xdr:cNvPr id="5" name="Freccia a destra 4">
          <a:extLst>
            <a:ext uri="{FF2B5EF4-FFF2-40B4-BE49-F238E27FC236}">
              <a16:creationId xmlns:a16="http://schemas.microsoft.com/office/drawing/2014/main" id="{7099259D-FABB-4060-AAC5-26D455063224}"/>
            </a:ext>
          </a:extLst>
        </xdr:cNvPr>
        <xdr:cNvSpPr/>
      </xdr:nvSpPr>
      <xdr:spPr>
        <a:xfrm>
          <a:off x="7562850" y="4017170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180975</xdr:colOff>
      <xdr:row>20</xdr:row>
      <xdr:rowOff>123826</xdr:rowOff>
    </xdr:from>
    <xdr:to>
      <xdr:col>20</xdr:col>
      <xdr:colOff>619125</xdr:colOff>
      <xdr:row>21</xdr:row>
      <xdr:rowOff>142877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B6556015-2FAA-43F6-9688-62A45F1A8F1A}"/>
            </a:ext>
          </a:extLst>
        </xdr:cNvPr>
        <xdr:cNvSpPr txBox="1"/>
      </xdr:nvSpPr>
      <xdr:spPr>
        <a:xfrm>
          <a:off x="8943975" y="4076701"/>
          <a:ext cx="3562350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</a:p>
        <a:p>
          <a:endParaRPr lang="it-IT" sz="1100" b="1"/>
        </a:p>
      </xdr:txBody>
    </xdr:sp>
    <xdr:clientData/>
  </xdr:twoCellAnchor>
  <xdr:twoCellAnchor>
    <xdr:from>
      <xdr:col>13</xdr:col>
      <xdr:colOff>390525</xdr:colOff>
      <xdr:row>34</xdr:row>
      <xdr:rowOff>26192</xdr:rowOff>
    </xdr:from>
    <xdr:to>
      <xdr:col>14</xdr:col>
      <xdr:colOff>504825</xdr:colOff>
      <xdr:row>35</xdr:row>
      <xdr:rowOff>150017</xdr:rowOff>
    </xdr:to>
    <xdr:sp macro="" textlink="">
      <xdr:nvSpPr>
        <xdr:cNvPr id="7" name="Freccia a destra 6">
          <a:extLst>
            <a:ext uri="{FF2B5EF4-FFF2-40B4-BE49-F238E27FC236}">
              <a16:creationId xmlns:a16="http://schemas.microsoft.com/office/drawing/2014/main" id="{B9B5902C-7BF4-4EAD-A265-C2607F0B3026}"/>
            </a:ext>
          </a:extLst>
        </xdr:cNvPr>
        <xdr:cNvSpPr/>
      </xdr:nvSpPr>
      <xdr:spPr>
        <a:xfrm>
          <a:off x="7553325" y="6998492"/>
          <a:ext cx="1104900" cy="314325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171449</xdr:colOff>
      <xdr:row>32</xdr:row>
      <xdr:rowOff>204781</xdr:rowOff>
    </xdr:from>
    <xdr:to>
      <xdr:col>28</xdr:col>
      <xdr:colOff>523875</xdr:colOff>
      <xdr:row>36</xdr:row>
      <xdr:rowOff>209549</xdr:rowOff>
    </xdr:to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2CB62CA2-1369-42FA-AEE3-125988BB70F8}"/>
            </a:ext>
          </a:extLst>
        </xdr:cNvPr>
        <xdr:cNvSpPr txBox="1"/>
      </xdr:nvSpPr>
      <xdr:spPr>
        <a:xfrm>
          <a:off x="9772649" y="6977056"/>
          <a:ext cx="8562976" cy="8239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da definire caso per caso.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l'obiettivo di riduzione del numero di persone cronicamente disturbate dal rumore dei trasporti adottato nel 2021 dalla Commissione europea nell'ambito del Green Deal. L'obiettivo al 2030 è pari ad una riduzione del 30% rispetto al 2017.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Pertanto, si prende come valore di riferimento il valore obiettivo al 2030, ovvero la percentuale di esposizione riferita al 2017 e ridotta del 30%.</a:t>
          </a:r>
        </a:p>
        <a:p>
          <a:endParaRPr lang="it-IT">
            <a:effectLst/>
          </a:endParaRPr>
        </a:p>
        <a:p>
          <a:endParaRPr lang="it-IT" sz="1100"/>
        </a:p>
      </xdr:txBody>
    </xdr:sp>
    <xdr:clientData/>
  </xdr:twoCellAnchor>
  <xdr:twoCellAnchor>
    <xdr:from>
      <xdr:col>13</xdr:col>
      <xdr:colOff>400050</xdr:colOff>
      <xdr:row>37</xdr:row>
      <xdr:rowOff>64295</xdr:rowOff>
    </xdr:from>
    <xdr:to>
      <xdr:col>14</xdr:col>
      <xdr:colOff>514350</xdr:colOff>
      <xdr:row>38</xdr:row>
      <xdr:rowOff>190501</xdr:rowOff>
    </xdr:to>
    <xdr:sp macro="" textlink="">
      <xdr:nvSpPr>
        <xdr:cNvPr id="9" name="Freccia a destra 8">
          <a:extLst>
            <a:ext uri="{FF2B5EF4-FFF2-40B4-BE49-F238E27FC236}">
              <a16:creationId xmlns:a16="http://schemas.microsoft.com/office/drawing/2014/main" id="{F6A15697-9E3E-484E-8504-B1435773ADA6}"/>
            </a:ext>
          </a:extLst>
        </xdr:cNvPr>
        <xdr:cNvSpPr/>
      </xdr:nvSpPr>
      <xdr:spPr>
        <a:xfrm>
          <a:off x="7562850" y="7608095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180974</xdr:colOff>
      <xdr:row>37</xdr:row>
      <xdr:rowOff>133351</xdr:rowOff>
    </xdr:from>
    <xdr:to>
      <xdr:col>20</xdr:col>
      <xdr:colOff>571499</xdr:colOff>
      <xdr:row>38</xdr:row>
      <xdr:rowOff>152402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B181AD9B-DD34-4139-825B-F41FF1972861}"/>
            </a:ext>
          </a:extLst>
        </xdr:cNvPr>
        <xdr:cNvSpPr txBox="1"/>
      </xdr:nvSpPr>
      <xdr:spPr>
        <a:xfrm>
          <a:off x="8943974" y="7677151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390525</xdr:colOff>
      <xdr:row>51</xdr:row>
      <xdr:rowOff>26192</xdr:rowOff>
    </xdr:from>
    <xdr:to>
      <xdr:col>14</xdr:col>
      <xdr:colOff>504825</xdr:colOff>
      <xdr:row>52</xdr:row>
      <xdr:rowOff>150017</xdr:rowOff>
    </xdr:to>
    <xdr:sp macro="" textlink="">
      <xdr:nvSpPr>
        <xdr:cNvPr id="11" name="Freccia a destra 10">
          <a:extLst>
            <a:ext uri="{FF2B5EF4-FFF2-40B4-BE49-F238E27FC236}">
              <a16:creationId xmlns:a16="http://schemas.microsoft.com/office/drawing/2014/main" id="{A4F179BC-B728-4E76-B763-1C017CE8EBC3}"/>
            </a:ext>
          </a:extLst>
        </xdr:cNvPr>
        <xdr:cNvSpPr/>
      </xdr:nvSpPr>
      <xdr:spPr>
        <a:xfrm>
          <a:off x="7553325" y="10808492"/>
          <a:ext cx="1104900" cy="314325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47</xdr:row>
      <xdr:rowOff>52383</xdr:rowOff>
    </xdr:from>
    <xdr:to>
      <xdr:col>23</xdr:col>
      <xdr:colOff>514350</xdr:colOff>
      <xdr:row>48</xdr:row>
      <xdr:rowOff>161925</xdr:rowOff>
    </xdr:to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33BB6DA5-20E3-442A-989A-D8A67CCECF8D}"/>
            </a:ext>
          </a:extLst>
        </xdr:cNvPr>
        <xdr:cNvSpPr txBox="1"/>
      </xdr:nvSpPr>
      <xdr:spPr>
        <a:xfrm>
          <a:off x="9772650" y="10406058"/>
          <a:ext cx="5505450" cy="3000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percentuale di popolazione adulta con disturbi del sonno elevati</a:t>
          </a:r>
          <a:endParaRPr lang="it-IT" sz="1100" b="1">
            <a:latin typeface="+mn-lt"/>
          </a:endParaRPr>
        </a:p>
      </xdr:txBody>
    </xdr:sp>
    <xdr:clientData/>
  </xdr:twoCellAnchor>
  <xdr:twoCellAnchor>
    <xdr:from>
      <xdr:col>13</xdr:col>
      <xdr:colOff>400050</xdr:colOff>
      <xdr:row>47</xdr:row>
      <xdr:rowOff>4766</xdr:rowOff>
    </xdr:from>
    <xdr:to>
      <xdr:col>14</xdr:col>
      <xdr:colOff>514350</xdr:colOff>
      <xdr:row>48</xdr:row>
      <xdr:rowOff>166691</xdr:rowOff>
    </xdr:to>
    <xdr:sp macro="" textlink="">
      <xdr:nvSpPr>
        <xdr:cNvPr id="13" name="Freccia a destra 12">
          <a:extLst>
            <a:ext uri="{FF2B5EF4-FFF2-40B4-BE49-F238E27FC236}">
              <a16:creationId xmlns:a16="http://schemas.microsoft.com/office/drawing/2014/main" id="{8D3EE189-F255-48C4-B723-6CD8419DC3C8}"/>
            </a:ext>
          </a:extLst>
        </xdr:cNvPr>
        <xdr:cNvSpPr/>
      </xdr:nvSpPr>
      <xdr:spPr>
        <a:xfrm>
          <a:off x="8362950" y="10358441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161924</xdr:colOff>
      <xdr:row>49</xdr:row>
      <xdr:rowOff>152399</xdr:rowOff>
    </xdr:from>
    <xdr:to>
      <xdr:col>28</xdr:col>
      <xdr:colOff>523875</xdr:colOff>
      <xdr:row>54</xdr:row>
      <xdr:rowOff>19050</xdr:rowOff>
    </xdr:to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75ED413D-9FC2-4822-A83E-8BB100F322D5}"/>
            </a:ext>
          </a:extLst>
        </xdr:cNvPr>
        <xdr:cNvSpPr txBox="1"/>
      </xdr:nvSpPr>
      <xdr:spPr>
        <a:xfrm>
          <a:off x="9725024" y="10877549"/>
          <a:ext cx="8572501" cy="819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da definire caso per caso.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l'obiettivo di riduzione del numero di persone cronicamente disturbate dal rumore dei trasporti adottato nel 2021 dalla Commissione europea nell'ambito del Green Deal. L'obiettivo al 2030 è pari ad una riduzione del 30% rispetto al 2017.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Pertanto, si prende come valore di riferimento il valore obiettivo al 2030, ovvero la percentuale di esposizione riferita al 2017 e ridotta del 30%.</a:t>
          </a:r>
        </a:p>
        <a:p>
          <a:endParaRPr lang="it-IT">
            <a:effectLst/>
          </a:endParaRPr>
        </a:p>
      </xdr:txBody>
    </xdr:sp>
    <xdr:clientData/>
  </xdr:twoCellAnchor>
  <xdr:twoCellAnchor>
    <xdr:from>
      <xdr:col>13</xdr:col>
      <xdr:colOff>421484</xdr:colOff>
      <xdr:row>30</xdr:row>
      <xdr:rowOff>30961</xdr:rowOff>
    </xdr:from>
    <xdr:to>
      <xdr:col>14</xdr:col>
      <xdr:colOff>535784</xdr:colOff>
      <xdr:row>32</xdr:row>
      <xdr:rowOff>2386</xdr:rowOff>
    </xdr:to>
    <xdr:sp macro="" textlink="">
      <xdr:nvSpPr>
        <xdr:cNvPr id="15" name="Freccia a destra 14">
          <a:extLst>
            <a:ext uri="{FF2B5EF4-FFF2-40B4-BE49-F238E27FC236}">
              <a16:creationId xmlns:a16="http://schemas.microsoft.com/office/drawing/2014/main" id="{1372CA38-2235-4ECB-AC37-D6FD381AA512}"/>
            </a:ext>
          </a:extLst>
        </xdr:cNvPr>
        <xdr:cNvSpPr/>
      </xdr:nvSpPr>
      <xdr:spPr>
        <a:xfrm>
          <a:off x="7584284" y="6241261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388142</xdr:colOff>
      <xdr:row>54</xdr:row>
      <xdr:rowOff>52385</xdr:rowOff>
    </xdr:from>
    <xdr:to>
      <xdr:col>14</xdr:col>
      <xdr:colOff>502442</xdr:colOff>
      <xdr:row>55</xdr:row>
      <xdr:rowOff>176210</xdr:rowOff>
    </xdr:to>
    <xdr:sp macro="" textlink="">
      <xdr:nvSpPr>
        <xdr:cNvPr id="16" name="Freccia a destra 15">
          <a:extLst>
            <a:ext uri="{FF2B5EF4-FFF2-40B4-BE49-F238E27FC236}">
              <a16:creationId xmlns:a16="http://schemas.microsoft.com/office/drawing/2014/main" id="{76240709-5D69-4116-9112-FA4762A93A2B}"/>
            </a:ext>
          </a:extLst>
        </xdr:cNvPr>
        <xdr:cNvSpPr/>
      </xdr:nvSpPr>
      <xdr:spPr>
        <a:xfrm>
          <a:off x="7550942" y="11406185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428624</xdr:colOff>
      <xdr:row>3</xdr:row>
      <xdr:rowOff>130975</xdr:rowOff>
    </xdr:from>
    <xdr:to>
      <xdr:col>14</xdr:col>
      <xdr:colOff>542924</xdr:colOff>
      <xdr:row>5</xdr:row>
      <xdr:rowOff>102400</xdr:rowOff>
    </xdr:to>
    <xdr:sp macro="" textlink="">
      <xdr:nvSpPr>
        <xdr:cNvPr id="17" name="Freccia a destra 16">
          <a:extLst>
            <a:ext uri="{FF2B5EF4-FFF2-40B4-BE49-F238E27FC236}">
              <a16:creationId xmlns:a16="http://schemas.microsoft.com/office/drawing/2014/main" id="{B6530EF9-9FBE-48A9-A6D7-08E20AE36256}"/>
            </a:ext>
          </a:extLst>
        </xdr:cNvPr>
        <xdr:cNvSpPr/>
      </xdr:nvSpPr>
      <xdr:spPr>
        <a:xfrm>
          <a:off x="8391524" y="721525"/>
          <a:ext cx="1104900" cy="3524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161924</xdr:colOff>
      <xdr:row>11</xdr:row>
      <xdr:rowOff>195261</xdr:rowOff>
    </xdr:from>
    <xdr:to>
      <xdr:col>28</xdr:col>
      <xdr:colOff>57150</xdr:colOff>
      <xdr:row>15</xdr:row>
      <xdr:rowOff>171450</xdr:rowOff>
    </xdr:to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94DB1BE1-81F5-4BE7-97A5-BADD336638D9}"/>
            </a:ext>
          </a:extLst>
        </xdr:cNvPr>
        <xdr:cNvSpPr txBox="1"/>
      </xdr:nvSpPr>
      <xdr:spPr>
        <a:xfrm>
          <a:off x="9763124" y="2376486"/>
          <a:ext cx="8105776" cy="8429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percentuale, stimata, di persone esposte a livelli nocivi di rumore ambientale, prodotto dalle diverse sorgenti presenti (strade, ferrovie, aeroporti e industrie).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L'indicatore Lden (livello di rumore diurno-serale-notturno) è l'indicatore medio a lungo termine progettato per valutare il fastidio e definito dalla Direttiva sul rumore ambientale (2002/49/CE). Nel settimo programma d'azione per l'ambiente sono stati definiti livelli di rumore nocivi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livelli di rumore superiori a 55 dB Lden.</a:t>
          </a:r>
          <a:endParaRPr lang="it-IT" sz="1100" b="1"/>
        </a:p>
      </xdr:txBody>
    </xdr:sp>
    <xdr:clientData/>
  </xdr:twoCellAnchor>
  <xdr:twoCellAnchor>
    <xdr:from>
      <xdr:col>15</xdr:col>
      <xdr:colOff>161925</xdr:colOff>
      <xdr:row>16</xdr:row>
      <xdr:rowOff>0</xdr:rowOff>
    </xdr:from>
    <xdr:to>
      <xdr:col>28</xdr:col>
      <xdr:colOff>57150</xdr:colOff>
      <xdr:row>20</xdr:row>
      <xdr:rowOff>38100</xdr:rowOff>
    </xdr:to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626FA01E-4D32-4A09-B19D-DA9CFF2F9343}"/>
            </a:ext>
          </a:extLst>
        </xdr:cNvPr>
        <xdr:cNvSpPr txBox="1"/>
      </xdr:nvSpPr>
      <xdr:spPr>
        <a:xfrm>
          <a:off x="9725025" y="3257550"/>
          <a:ext cx="8105775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da definire caso per caso.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l'obiettivo di riduzione del numero di persone cronicamente disturbate dal rumore dei trasporti adottato nel 2021 dalla Commissione europea nell'ambito del Green Deal. L'obiettivo al 2030 è pari ad una riduzione del 30% rispetto al 2017.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Pertanto, si prende come valore di riferimento il valore obiettivo al 2030, ovvero la percentuale di esposizione riferita al 2017 e ridotta del 30%.</a:t>
          </a:r>
        </a:p>
        <a:p>
          <a:endParaRPr lang="it-IT" sz="1100"/>
        </a:p>
      </xdr:txBody>
    </xdr:sp>
    <xdr:clientData/>
  </xdr:twoCellAnchor>
  <xdr:twoCellAnchor>
    <xdr:from>
      <xdr:col>15</xdr:col>
      <xdr:colOff>171449</xdr:colOff>
      <xdr:row>30</xdr:row>
      <xdr:rowOff>88106</xdr:rowOff>
    </xdr:from>
    <xdr:to>
      <xdr:col>28</xdr:col>
      <xdr:colOff>523875</xdr:colOff>
      <xdr:row>31</xdr:row>
      <xdr:rowOff>190500</xdr:rowOff>
    </xdr:to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8F428760-86EB-4E73-A9A9-60B9824275B6}"/>
            </a:ext>
          </a:extLst>
        </xdr:cNvPr>
        <xdr:cNvSpPr txBox="1"/>
      </xdr:nvSpPr>
      <xdr:spPr>
        <a:xfrm>
          <a:off x="9772649" y="6460331"/>
          <a:ext cx="8562976" cy="3024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percentuale, stimata, di persone esposte a livelli di rumore notturno da traffico stradale eccessivi. </a:t>
          </a:r>
          <a:endParaRPr lang="it-IT">
            <a:effectLst/>
          </a:endParaRPr>
        </a:p>
      </xdr:txBody>
    </xdr:sp>
    <xdr:clientData/>
  </xdr:twoCellAnchor>
  <xdr:twoCellAnchor>
    <xdr:from>
      <xdr:col>15</xdr:col>
      <xdr:colOff>161925</xdr:colOff>
      <xdr:row>54</xdr:row>
      <xdr:rowOff>66675</xdr:rowOff>
    </xdr:from>
    <xdr:to>
      <xdr:col>20</xdr:col>
      <xdr:colOff>552450</xdr:colOff>
      <xdr:row>55</xdr:row>
      <xdr:rowOff>142876</xdr:rowOff>
    </xdr:to>
    <xdr:sp macro="" textlink="">
      <xdr:nvSpPr>
        <xdr:cNvPr id="24" name="CasellaDiTesto 23">
          <a:extLst>
            <a:ext uri="{FF2B5EF4-FFF2-40B4-BE49-F238E27FC236}">
              <a16:creationId xmlns:a16="http://schemas.microsoft.com/office/drawing/2014/main" id="{4FEFC71B-DB64-42BD-A507-04F4538F3D21}"/>
            </a:ext>
          </a:extLst>
        </xdr:cNvPr>
        <xdr:cNvSpPr txBox="1"/>
      </xdr:nvSpPr>
      <xdr:spPr>
        <a:xfrm>
          <a:off x="8924925" y="11420475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15</xdr:col>
      <xdr:colOff>161925</xdr:colOff>
      <xdr:row>2</xdr:row>
      <xdr:rowOff>19050</xdr:rowOff>
    </xdr:from>
    <xdr:to>
      <xdr:col>24</xdr:col>
      <xdr:colOff>209550</xdr:colOff>
      <xdr:row>7</xdr:row>
      <xdr:rowOff>78580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BA35A33C-4104-43DB-8410-CC86C7B52F6C}"/>
            </a:ext>
          </a:extLst>
        </xdr:cNvPr>
        <xdr:cNvSpPr txBox="1"/>
      </xdr:nvSpPr>
      <xdr:spPr>
        <a:xfrm>
          <a:off x="9763125" y="419100"/>
          <a:ext cx="5819775" cy="10120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Scegliere</a:t>
          </a:r>
          <a:r>
            <a:rPr lang="it-IT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 popolare solo 3 dei 7 indicatori presenti per l'area tematica Noise.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N.B.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Lasciare vuota la cella evidenziata in verde dell'indicatore che non viene scelto.</a:t>
          </a:r>
          <a:endParaRPr lang="it-IT">
            <a:effectLst/>
          </a:endParaRPr>
        </a:p>
        <a:p>
          <a:endParaRPr lang="it-IT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Noise Index = Media dei 3 indici Noise scelti</a:t>
          </a:r>
          <a:endParaRPr lang="it-IT" sz="1100" b="0"/>
        </a:p>
      </xdr:txBody>
    </xdr:sp>
    <xdr:clientData/>
  </xdr:twoCellAnchor>
  <xdr:twoCellAnchor>
    <xdr:from>
      <xdr:col>13</xdr:col>
      <xdr:colOff>390525</xdr:colOff>
      <xdr:row>68</xdr:row>
      <xdr:rowOff>26192</xdr:rowOff>
    </xdr:from>
    <xdr:to>
      <xdr:col>14</xdr:col>
      <xdr:colOff>504825</xdr:colOff>
      <xdr:row>69</xdr:row>
      <xdr:rowOff>150017</xdr:rowOff>
    </xdr:to>
    <xdr:sp macro="" textlink="">
      <xdr:nvSpPr>
        <xdr:cNvPr id="22" name="Freccia a destra 21">
          <a:extLst>
            <a:ext uri="{FF2B5EF4-FFF2-40B4-BE49-F238E27FC236}">
              <a16:creationId xmlns:a16="http://schemas.microsoft.com/office/drawing/2014/main" id="{E922BEC9-7173-42E4-A6C5-6C7A0B9C1967}"/>
            </a:ext>
          </a:extLst>
        </xdr:cNvPr>
        <xdr:cNvSpPr/>
      </xdr:nvSpPr>
      <xdr:spPr>
        <a:xfrm>
          <a:off x="8353425" y="7217567"/>
          <a:ext cx="1104900" cy="323850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67</xdr:row>
      <xdr:rowOff>42857</xdr:rowOff>
    </xdr:from>
    <xdr:to>
      <xdr:col>28</xdr:col>
      <xdr:colOff>552450</xdr:colOff>
      <xdr:row>71</xdr:row>
      <xdr:rowOff>9525</xdr:rowOff>
    </xdr:to>
    <xdr:sp macro="" textlink="">
      <xdr:nvSpPr>
        <xdr:cNvPr id="23" name="CasellaDiTesto 22">
          <a:extLst>
            <a:ext uri="{FF2B5EF4-FFF2-40B4-BE49-F238E27FC236}">
              <a16:creationId xmlns:a16="http://schemas.microsoft.com/office/drawing/2014/main" id="{E152ECFB-A4D2-41E7-86D3-7450BFEF8868}"/>
            </a:ext>
          </a:extLst>
        </xdr:cNvPr>
        <xdr:cNvSpPr txBox="1"/>
      </xdr:nvSpPr>
      <xdr:spPr>
        <a:xfrm>
          <a:off x="9734550" y="14692307"/>
          <a:ext cx="8591550" cy="7762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da definire caso per caso.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l'obiettivo di riduzione del numero di persone cronicamente disturbate dal rumore dei trasporti adottato nel 2021 dalla Commissione europea nell'ambito del Green Deal. L'obiettivo al 2030 è pari ad una riduzione del 30% rispetto al 2017.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Pertanto, si prende come valore di riferimento il valore obiettivo al 2030, ovvero la percentuale di esposizione riferita al 2017 e ridotta del 30%.</a:t>
          </a:r>
          <a:endParaRPr lang="it-IT">
            <a:effectLst/>
          </a:endParaRPr>
        </a:p>
        <a:p>
          <a:endParaRPr lang="it-IT" sz="1100"/>
        </a:p>
      </xdr:txBody>
    </xdr:sp>
    <xdr:clientData/>
  </xdr:twoCellAnchor>
  <xdr:twoCellAnchor>
    <xdr:from>
      <xdr:col>13</xdr:col>
      <xdr:colOff>400050</xdr:colOff>
      <xdr:row>71</xdr:row>
      <xdr:rowOff>64295</xdr:rowOff>
    </xdr:from>
    <xdr:to>
      <xdr:col>14</xdr:col>
      <xdr:colOff>514350</xdr:colOff>
      <xdr:row>72</xdr:row>
      <xdr:rowOff>190501</xdr:rowOff>
    </xdr:to>
    <xdr:sp macro="" textlink="">
      <xdr:nvSpPr>
        <xdr:cNvPr id="25" name="Freccia a destra 24">
          <a:extLst>
            <a:ext uri="{FF2B5EF4-FFF2-40B4-BE49-F238E27FC236}">
              <a16:creationId xmlns:a16="http://schemas.microsoft.com/office/drawing/2014/main" id="{E9E42390-B909-44F6-BAB7-FAF8CC8F0C5B}"/>
            </a:ext>
          </a:extLst>
        </xdr:cNvPr>
        <xdr:cNvSpPr/>
      </xdr:nvSpPr>
      <xdr:spPr>
        <a:xfrm>
          <a:off x="8362950" y="7855745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180974</xdr:colOff>
      <xdr:row>71</xdr:row>
      <xdr:rowOff>133351</xdr:rowOff>
    </xdr:from>
    <xdr:to>
      <xdr:col>20</xdr:col>
      <xdr:colOff>571499</xdr:colOff>
      <xdr:row>72</xdr:row>
      <xdr:rowOff>152402</xdr:rowOff>
    </xdr:to>
    <xdr:sp macro="" textlink="">
      <xdr:nvSpPr>
        <xdr:cNvPr id="29" name="CasellaDiTesto 28">
          <a:extLst>
            <a:ext uri="{FF2B5EF4-FFF2-40B4-BE49-F238E27FC236}">
              <a16:creationId xmlns:a16="http://schemas.microsoft.com/office/drawing/2014/main" id="{986346D1-FD74-49F9-B46F-2CFC8AA32E6B}"/>
            </a:ext>
          </a:extLst>
        </xdr:cNvPr>
        <xdr:cNvSpPr txBox="1"/>
      </xdr:nvSpPr>
      <xdr:spPr>
        <a:xfrm>
          <a:off x="9744074" y="7924801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421484</xdr:colOff>
      <xdr:row>64</xdr:row>
      <xdr:rowOff>30961</xdr:rowOff>
    </xdr:from>
    <xdr:to>
      <xdr:col>14</xdr:col>
      <xdr:colOff>535784</xdr:colOff>
      <xdr:row>66</xdr:row>
      <xdr:rowOff>2386</xdr:rowOff>
    </xdr:to>
    <xdr:sp macro="" textlink="">
      <xdr:nvSpPr>
        <xdr:cNvPr id="30" name="Freccia a destra 29">
          <a:extLst>
            <a:ext uri="{FF2B5EF4-FFF2-40B4-BE49-F238E27FC236}">
              <a16:creationId xmlns:a16="http://schemas.microsoft.com/office/drawing/2014/main" id="{2AC2CD52-1721-445C-87CE-D3D1C0D04162}"/>
            </a:ext>
          </a:extLst>
        </xdr:cNvPr>
        <xdr:cNvSpPr/>
      </xdr:nvSpPr>
      <xdr:spPr>
        <a:xfrm>
          <a:off x="8384384" y="6403186"/>
          <a:ext cx="1104900" cy="3714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171449</xdr:colOff>
      <xdr:row>63</xdr:row>
      <xdr:rowOff>116682</xdr:rowOff>
    </xdr:from>
    <xdr:to>
      <xdr:col>28</xdr:col>
      <xdr:colOff>542925</xdr:colOff>
      <xdr:row>66</xdr:row>
      <xdr:rowOff>180976</xdr:rowOff>
    </xdr:to>
    <xdr:sp macro="" textlink="">
      <xdr:nvSpPr>
        <xdr:cNvPr id="31" name="CasellaDiTesto 30">
          <a:extLst>
            <a:ext uri="{FF2B5EF4-FFF2-40B4-BE49-F238E27FC236}">
              <a16:creationId xmlns:a16="http://schemas.microsoft.com/office/drawing/2014/main" id="{78DB1A4A-C659-41EC-A159-08ACEF3C5FCE}"/>
            </a:ext>
          </a:extLst>
        </xdr:cNvPr>
        <xdr:cNvSpPr txBox="1"/>
      </xdr:nvSpPr>
      <xdr:spPr>
        <a:xfrm>
          <a:off x="9734549" y="13946982"/>
          <a:ext cx="8582026" cy="6738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percentuale, stimata, di persone esposte a livelli di rumore notturno eccessivi.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Lnight è l'indicatore medio a lungo termine relativo al livello di rumore notturno definito dalla Direttiva 2002/49/CE.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Nel settimo programma d'azione per l'ambiente sono stati definiti livelli di rumore nocivi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 livelli di rumore superiori a 50 dB Lnight</a:t>
          </a:r>
          <a:endParaRPr lang="it-IT">
            <a:effectLst/>
          </a:endParaRPr>
        </a:p>
      </xdr:txBody>
    </xdr:sp>
    <xdr:clientData/>
  </xdr:twoCellAnchor>
  <xdr:twoCellAnchor>
    <xdr:from>
      <xdr:col>13</xdr:col>
      <xdr:colOff>461962</xdr:colOff>
      <xdr:row>83</xdr:row>
      <xdr:rowOff>85729</xdr:rowOff>
    </xdr:from>
    <xdr:to>
      <xdr:col>14</xdr:col>
      <xdr:colOff>574675</xdr:colOff>
      <xdr:row>84</xdr:row>
      <xdr:rowOff>179392</xdr:rowOff>
    </xdr:to>
    <xdr:sp macro="" textlink="">
      <xdr:nvSpPr>
        <xdr:cNvPr id="34" name="Freccia a destra 33">
          <a:extLst>
            <a:ext uri="{FF2B5EF4-FFF2-40B4-BE49-F238E27FC236}">
              <a16:creationId xmlns:a16="http://schemas.microsoft.com/office/drawing/2014/main" id="{34CFF87A-CDB5-4D56-A159-A150850B8105}"/>
            </a:ext>
          </a:extLst>
        </xdr:cNvPr>
        <xdr:cNvSpPr/>
      </xdr:nvSpPr>
      <xdr:spPr>
        <a:xfrm>
          <a:off x="8424862" y="18716629"/>
          <a:ext cx="1103313" cy="369888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207165</xdr:colOff>
      <xdr:row>82</xdr:row>
      <xdr:rowOff>182563</xdr:rowOff>
    </xdr:from>
    <xdr:to>
      <xdr:col>29</xdr:col>
      <xdr:colOff>466725</xdr:colOff>
      <xdr:row>86</xdr:row>
      <xdr:rowOff>4763</xdr:rowOff>
    </xdr:to>
    <xdr:sp macro="" textlink="">
      <xdr:nvSpPr>
        <xdr:cNvPr id="35" name="CasellaDiTesto 34">
          <a:extLst>
            <a:ext uri="{FF2B5EF4-FFF2-40B4-BE49-F238E27FC236}">
              <a16:creationId xmlns:a16="http://schemas.microsoft.com/office/drawing/2014/main" id="{9E810B3F-79E9-47F4-9251-CA7106897361}"/>
            </a:ext>
          </a:extLst>
        </xdr:cNvPr>
        <xdr:cNvSpPr txBox="1"/>
      </xdr:nvSpPr>
      <xdr:spPr>
        <a:xfrm>
          <a:off x="9808365" y="18346738"/>
          <a:ext cx="9079710" cy="1117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direttamente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il valore dell'indicatore seguendo lo schema seguente:</a:t>
          </a:r>
        </a:p>
        <a:p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assenza di piani/regolamenti comunali obbligatori previsti dalla normativa sull'inquinamento acustico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inserire 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caso di adozione in itinere di piani/regolamenti comunali obbligatori previsti dalla normativa sull'inquinamento acustico</a:t>
          </a:r>
        </a:p>
        <a:p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inserire 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caso di avvenuta adozione di piani/regolamenti comunali obbligatori previsti dalla normativa sull'inquinamento acustico</a:t>
          </a:r>
        </a:p>
        <a:p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inserire 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caso di adozione in itinere di misure ulteriori rispetto a quelle obbligatorie previste dalla normativa sull'inquinamento acustico</a:t>
          </a:r>
        </a:p>
        <a:p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inserire 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caso di adozione di misure ulteriori rispetto a quelle obbligatorie previste dalla normativa sull'inquinamento acustico</a:t>
          </a:r>
        </a:p>
      </xdr:txBody>
    </xdr:sp>
    <xdr:clientData/>
  </xdr:twoCellAnchor>
  <xdr:twoCellAnchor>
    <xdr:from>
      <xdr:col>13</xdr:col>
      <xdr:colOff>466725</xdr:colOff>
      <xdr:row>98</xdr:row>
      <xdr:rowOff>14285</xdr:rowOff>
    </xdr:from>
    <xdr:to>
      <xdr:col>14</xdr:col>
      <xdr:colOff>581025</xdr:colOff>
      <xdr:row>99</xdr:row>
      <xdr:rowOff>61910</xdr:rowOff>
    </xdr:to>
    <xdr:sp macro="" textlink="">
      <xdr:nvSpPr>
        <xdr:cNvPr id="36" name="Freccia a destra 35">
          <a:extLst>
            <a:ext uri="{FF2B5EF4-FFF2-40B4-BE49-F238E27FC236}">
              <a16:creationId xmlns:a16="http://schemas.microsoft.com/office/drawing/2014/main" id="{180BF1C3-8763-4582-81B9-4810E375D008}"/>
            </a:ext>
          </a:extLst>
        </xdr:cNvPr>
        <xdr:cNvSpPr/>
      </xdr:nvSpPr>
      <xdr:spPr>
        <a:xfrm>
          <a:off x="8429625" y="22788560"/>
          <a:ext cx="1104900" cy="323850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247650</xdr:colOff>
      <xdr:row>97</xdr:row>
      <xdr:rowOff>145249</xdr:rowOff>
    </xdr:from>
    <xdr:to>
      <xdr:col>29</xdr:col>
      <xdr:colOff>19050</xdr:colOff>
      <xdr:row>100</xdr:row>
      <xdr:rowOff>180974</xdr:rowOff>
    </xdr:to>
    <xdr:sp macro="" textlink="">
      <xdr:nvSpPr>
        <xdr:cNvPr id="37" name="CasellaDiTesto 36">
          <a:extLst>
            <a:ext uri="{FF2B5EF4-FFF2-40B4-BE49-F238E27FC236}">
              <a16:creationId xmlns:a16="http://schemas.microsoft.com/office/drawing/2014/main" id="{216B0D0A-45F3-4F08-A192-8100A1BF8A04}"/>
            </a:ext>
          </a:extLst>
        </xdr:cNvPr>
        <xdr:cNvSpPr txBox="1"/>
      </xdr:nvSpPr>
      <xdr:spPr>
        <a:xfrm>
          <a:off x="9848850" y="22729024"/>
          <a:ext cx="8591550" cy="778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le statistiche pubblicate da ISTAT contenute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nella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Tavola denominata "</a:t>
          </a:r>
          <a:r>
            <a:rPr lang="it-IT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Tavola 2.1 - Esposti presentati dai cittadini in materia di inquinamento acustico nei comuni capoluogo di provincia/città metropolitana - Anni 2021-2022 (valori assoluti e per 100.000 abitanti)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". Il valore di riferimento scelto è relativo al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valore medio nazionale degli anni 2021 e 2022 pari a 14,8 segnalazioni ogni 100.000 abitanti</a:t>
          </a:r>
          <a:endParaRPr lang="it-IT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100"/>
        </a:p>
      </xdr:txBody>
    </xdr:sp>
    <xdr:clientData/>
  </xdr:twoCellAnchor>
  <xdr:twoCellAnchor>
    <xdr:from>
      <xdr:col>13</xdr:col>
      <xdr:colOff>476250</xdr:colOff>
      <xdr:row>100</xdr:row>
      <xdr:rowOff>185738</xdr:rowOff>
    </xdr:from>
    <xdr:to>
      <xdr:col>14</xdr:col>
      <xdr:colOff>590550</xdr:colOff>
      <xdr:row>102</xdr:row>
      <xdr:rowOff>178594</xdr:rowOff>
    </xdr:to>
    <xdr:sp macro="" textlink="">
      <xdr:nvSpPr>
        <xdr:cNvPr id="38" name="Freccia a destra 37">
          <a:extLst>
            <a:ext uri="{FF2B5EF4-FFF2-40B4-BE49-F238E27FC236}">
              <a16:creationId xmlns:a16="http://schemas.microsoft.com/office/drawing/2014/main" id="{8B6241F7-9813-43FE-9298-76A6168DBA54}"/>
            </a:ext>
          </a:extLst>
        </xdr:cNvPr>
        <xdr:cNvSpPr/>
      </xdr:nvSpPr>
      <xdr:spPr>
        <a:xfrm>
          <a:off x="8439150" y="23426738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257174</xdr:colOff>
      <xdr:row>101</xdr:row>
      <xdr:rowOff>64294</xdr:rowOff>
    </xdr:from>
    <xdr:to>
      <xdr:col>20</xdr:col>
      <xdr:colOff>647699</xdr:colOff>
      <xdr:row>102</xdr:row>
      <xdr:rowOff>140495</xdr:rowOff>
    </xdr:to>
    <xdr:sp macro="" textlink="">
      <xdr:nvSpPr>
        <xdr:cNvPr id="39" name="CasellaDiTesto 38">
          <a:extLst>
            <a:ext uri="{FF2B5EF4-FFF2-40B4-BE49-F238E27FC236}">
              <a16:creationId xmlns:a16="http://schemas.microsoft.com/office/drawing/2014/main" id="{1099CAF9-814B-4147-8DB9-464D1D2F9372}"/>
            </a:ext>
          </a:extLst>
        </xdr:cNvPr>
        <xdr:cNvSpPr txBox="1"/>
      </xdr:nvSpPr>
      <xdr:spPr>
        <a:xfrm>
          <a:off x="9858374" y="23495794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[ S / (R*S1/100.000) ] x 100 </a:t>
          </a:r>
          <a:endParaRPr lang="it-IT" sz="1100" b="1"/>
        </a:p>
      </xdr:txBody>
    </xdr:sp>
    <xdr:clientData/>
  </xdr:twoCellAnchor>
  <xdr:twoCellAnchor>
    <xdr:from>
      <xdr:col>13</xdr:col>
      <xdr:colOff>497684</xdr:colOff>
      <xdr:row>93</xdr:row>
      <xdr:rowOff>114304</xdr:rowOff>
    </xdr:from>
    <xdr:to>
      <xdr:col>14</xdr:col>
      <xdr:colOff>611984</xdr:colOff>
      <xdr:row>94</xdr:row>
      <xdr:rowOff>209554</xdr:rowOff>
    </xdr:to>
    <xdr:sp macro="" textlink="">
      <xdr:nvSpPr>
        <xdr:cNvPr id="40" name="Freccia a destra 39">
          <a:extLst>
            <a:ext uri="{FF2B5EF4-FFF2-40B4-BE49-F238E27FC236}">
              <a16:creationId xmlns:a16="http://schemas.microsoft.com/office/drawing/2014/main" id="{9199E316-D04A-4E1D-B536-20E42E788906}"/>
            </a:ext>
          </a:extLst>
        </xdr:cNvPr>
        <xdr:cNvSpPr/>
      </xdr:nvSpPr>
      <xdr:spPr>
        <a:xfrm>
          <a:off x="8460584" y="21507454"/>
          <a:ext cx="1104900" cy="3714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247649</xdr:colOff>
      <xdr:row>93</xdr:row>
      <xdr:rowOff>114300</xdr:rowOff>
    </xdr:from>
    <xdr:to>
      <xdr:col>29</xdr:col>
      <xdr:colOff>9525</xdr:colOff>
      <xdr:row>94</xdr:row>
      <xdr:rowOff>238125</xdr:rowOff>
    </xdr:to>
    <xdr:sp macro="" textlink="">
      <xdr:nvSpPr>
        <xdr:cNvPr id="41" name="CasellaDiTesto 40">
          <a:extLst>
            <a:ext uri="{FF2B5EF4-FFF2-40B4-BE49-F238E27FC236}">
              <a16:creationId xmlns:a16="http://schemas.microsoft.com/office/drawing/2014/main" id="{CB53AFF7-5818-4E39-B2F3-7F5301E160EB}"/>
            </a:ext>
          </a:extLst>
        </xdr:cNvPr>
        <xdr:cNvSpPr txBox="1"/>
      </xdr:nvSpPr>
      <xdr:spPr>
        <a:xfrm>
          <a:off x="9848849" y="21507450"/>
          <a:ext cx="8582026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 numero di esposti presentati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dai cittadini in materia di inquinamento acustico.</a:t>
          </a:r>
          <a:endParaRPr lang="it-IT">
            <a:effectLst/>
          </a:endParaRPr>
        </a:p>
      </xdr:txBody>
    </xdr:sp>
    <xdr:clientData/>
  </xdr:twoCellAnchor>
  <xdr:twoCellAnchor>
    <xdr:from>
      <xdr:col>15</xdr:col>
      <xdr:colOff>260351</xdr:colOff>
      <xdr:row>96</xdr:row>
      <xdr:rowOff>26192</xdr:rowOff>
    </xdr:from>
    <xdr:to>
      <xdr:col>20</xdr:col>
      <xdr:colOff>225425</xdr:colOff>
      <xdr:row>97</xdr:row>
      <xdr:rowOff>18256</xdr:rowOff>
    </xdr:to>
    <xdr:sp macro="" textlink="">
      <xdr:nvSpPr>
        <xdr:cNvPr id="43" name="CasellaDiTesto 42">
          <a:extLst>
            <a:ext uri="{FF2B5EF4-FFF2-40B4-BE49-F238E27FC236}">
              <a16:creationId xmlns:a16="http://schemas.microsoft.com/office/drawing/2014/main" id="{A88635B0-8499-4DF0-A079-DBCC9E6E9370}"/>
            </a:ext>
          </a:extLst>
        </xdr:cNvPr>
        <xdr:cNvSpPr txBox="1"/>
      </xdr:nvSpPr>
      <xdr:spPr>
        <a:xfrm>
          <a:off x="9861551" y="22248017"/>
          <a:ext cx="3089274" cy="2682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valore relativo al numero di abitanti</a:t>
          </a:r>
          <a:endParaRPr lang="it-IT" sz="1100"/>
        </a:p>
      </xdr:txBody>
    </xdr:sp>
    <xdr:clientData/>
  </xdr:twoCellAnchor>
  <xdr:twoCellAnchor>
    <xdr:from>
      <xdr:col>13</xdr:col>
      <xdr:colOff>457200</xdr:colOff>
      <xdr:row>114</xdr:row>
      <xdr:rowOff>61910</xdr:rowOff>
    </xdr:from>
    <xdr:to>
      <xdr:col>14</xdr:col>
      <xdr:colOff>571500</xdr:colOff>
      <xdr:row>116</xdr:row>
      <xdr:rowOff>4760</xdr:rowOff>
    </xdr:to>
    <xdr:sp macro="" textlink="">
      <xdr:nvSpPr>
        <xdr:cNvPr id="54" name="Freccia a destra 53">
          <a:extLst>
            <a:ext uri="{FF2B5EF4-FFF2-40B4-BE49-F238E27FC236}">
              <a16:creationId xmlns:a16="http://schemas.microsoft.com/office/drawing/2014/main" id="{621BAB88-2A0B-4ACB-B6A5-586F30F7EA9E}"/>
            </a:ext>
          </a:extLst>
        </xdr:cNvPr>
        <xdr:cNvSpPr/>
      </xdr:nvSpPr>
      <xdr:spPr>
        <a:xfrm>
          <a:off x="8420100" y="26027060"/>
          <a:ext cx="1104900" cy="323850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238125</xdr:colOff>
      <xdr:row>113</xdr:row>
      <xdr:rowOff>116675</xdr:rowOff>
    </xdr:from>
    <xdr:to>
      <xdr:col>29</xdr:col>
      <xdr:colOff>9525</xdr:colOff>
      <xdr:row>117</xdr:row>
      <xdr:rowOff>9525</xdr:rowOff>
    </xdr:to>
    <xdr:sp macro="" textlink="">
      <xdr:nvSpPr>
        <xdr:cNvPr id="55" name="CasellaDiTesto 54">
          <a:extLst>
            <a:ext uri="{FF2B5EF4-FFF2-40B4-BE49-F238E27FC236}">
              <a16:creationId xmlns:a16="http://schemas.microsoft.com/office/drawing/2014/main" id="{8A3B9995-4240-4E32-81E4-1ABD01BF0B95}"/>
            </a:ext>
          </a:extLst>
        </xdr:cNvPr>
        <xdr:cNvSpPr txBox="1"/>
      </xdr:nvSpPr>
      <xdr:spPr>
        <a:xfrm>
          <a:off x="9839325" y="25881800"/>
          <a:ext cx="8591550" cy="664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scelto è pari alla percentuale di sorgenti di rumore controllate dalle ARPA/APPA per le quali è stato rilevato almeno un superamento dei limiti normativi. Tale valore, stimato sulla base dei dati del 2022 a livello nazionale, è pari al 45,4%. I dati, elaborati da ISPRA, sono disponibili nella </a:t>
          </a:r>
          <a:r>
            <a:rPr lang="it-IT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Banca dati indicatori ambientali consultabile al seguente link: https://indicatoriambientali.isprambiente.it/it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100"/>
        </a:p>
      </xdr:txBody>
    </xdr:sp>
    <xdr:clientData/>
  </xdr:twoCellAnchor>
  <xdr:twoCellAnchor>
    <xdr:from>
      <xdr:col>13</xdr:col>
      <xdr:colOff>466725</xdr:colOff>
      <xdr:row>117</xdr:row>
      <xdr:rowOff>23813</xdr:rowOff>
    </xdr:from>
    <xdr:to>
      <xdr:col>14</xdr:col>
      <xdr:colOff>581025</xdr:colOff>
      <xdr:row>119</xdr:row>
      <xdr:rowOff>16669</xdr:rowOff>
    </xdr:to>
    <xdr:sp macro="" textlink="">
      <xdr:nvSpPr>
        <xdr:cNvPr id="58" name="Freccia a destra 57">
          <a:extLst>
            <a:ext uri="{FF2B5EF4-FFF2-40B4-BE49-F238E27FC236}">
              <a16:creationId xmlns:a16="http://schemas.microsoft.com/office/drawing/2014/main" id="{D245CEA5-8B16-4F8B-AE01-6C897053A325}"/>
            </a:ext>
          </a:extLst>
        </xdr:cNvPr>
        <xdr:cNvSpPr/>
      </xdr:nvSpPr>
      <xdr:spPr>
        <a:xfrm>
          <a:off x="8429625" y="26560463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247649</xdr:colOff>
      <xdr:row>117</xdr:row>
      <xdr:rowOff>92869</xdr:rowOff>
    </xdr:from>
    <xdr:to>
      <xdr:col>20</xdr:col>
      <xdr:colOff>638174</xdr:colOff>
      <xdr:row>118</xdr:row>
      <xdr:rowOff>169070</xdr:rowOff>
    </xdr:to>
    <xdr:sp macro="" textlink="">
      <xdr:nvSpPr>
        <xdr:cNvPr id="59" name="CasellaDiTesto 58">
          <a:extLst>
            <a:ext uri="{FF2B5EF4-FFF2-40B4-BE49-F238E27FC236}">
              <a16:creationId xmlns:a16="http://schemas.microsoft.com/office/drawing/2014/main" id="{2B98A06B-E7F8-45C6-8ABE-326EF16B3C53}"/>
            </a:ext>
          </a:extLst>
        </xdr:cNvPr>
        <xdr:cNvSpPr txBox="1"/>
      </xdr:nvSpPr>
      <xdr:spPr>
        <a:xfrm>
          <a:off x="9848849" y="26629519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488159</xdr:colOff>
      <xdr:row>110</xdr:row>
      <xdr:rowOff>4</xdr:rowOff>
    </xdr:from>
    <xdr:to>
      <xdr:col>14</xdr:col>
      <xdr:colOff>602459</xdr:colOff>
      <xdr:row>111</xdr:row>
      <xdr:rowOff>180979</xdr:rowOff>
    </xdr:to>
    <xdr:sp macro="" textlink="">
      <xdr:nvSpPr>
        <xdr:cNvPr id="60" name="Freccia a destra 59">
          <a:extLst>
            <a:ext uri="{FF2B5EF4-FFF2-40B4-BE49-F238E27FC236}">
              <a16:creationId xmlns:a16="http://schemas.microsoft.com/office/drawing/2014/main" id="{24D07FF4-8BD5-4A4A-AE0E-400D3FD25582}"/>
            </a:ext>
          </a:extLst>
        </xdr:cNvPr>
        <xdr:cNvSpPr/>
      </xdr:nvSpPr>
      <xdr:spPr>
        <a:xfrm>
          <a:off x="8451059" y="25184104"/>
          <a:ext cx="1104900" cy="3714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238124</xdr:colOff>
      <xdr:row>109</xdr:row>
      <xdr:rowOff>200024</xdr:rowOff>
    </xdr:from>
    <xdr:to>
      <xdr:col>29</xdr:col>
      <xdr:colOff>0</xdr:colOff>
      <xdr:row>112</xdr:row>
      <xdr:rowOff>104774</xdr:rowOff>
    </xdr:to>
    <xdr:sp macro="" textlink="">
      <xdr:nvSpPr>
        <xdr:cNvPr id="61" name="CasellaDiTesto 60">
          <a:extLst>
            <a:ext uri="{FF2B5EF4-FFF2-40B4-BE49-F238E27FC236}">
              <a16:creationId xmlns:a16="http://schemas.microsoft.com/office/drawing/2014/main" id="{76118116-6685-497D-AACE-B22E59BED869}"/>
            </a:ext>
          </a:extLst>
        </xdr:cNvPr>
        <xdr:cNvSpPr txBox="1"/>
      </xdr:nvSpPr>
      <xdr:spPr>
        <a:xfrm>
          <a:off x="9839324" y="25184099"/>
          <a:ext cx="8582026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percentuale di sorgenti di rumore 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controllate nel territorio comunale da parte delle ARPA/APPA a seguito di segnalazione per le quali si è riscontrato un superamento dei limiti</a:t>
          </a:r>
          <a:endParaRPr lang="it-IT">
            <a:effectLst/>
          </a:endParaRPr>
        </a:p>
      </xdr:txBody>
    </xdr:sp>
    <xdr:clientData/>
  </xdr:twoCellAnchor>
  <xdr:twoCellAnchor editAs="oneCell">
    <xdr:from>
      <xdr:col>21</xdr:col>
      <xdr:colOff>180975</xdr:colOff>
      <xdr:row>20</xdr:row>
      <xdr:rowOff>133350</xdr:rowOff>
    </xdr:from>
    <xdr:to>
      <xdr:col>23</xdr:col>
      <xdr:colOff>533400</xdr:colOff>
      <xdr:row>26</xdr:row>
      <xdr:rowOff>7885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id="{9EDFC2F3-1D82-9A2C-7272-B4B8D100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8850" y="4152900"/>
          <a:ext cx="1638300" cy="131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200025</xdr:colOff>
      <xdr:row>37</xdr:row>
      <xdr:rowOff>238125</xdr:rowOff>
    </xdr:from>
    <xdr:to>
      <xdr:col>23</xdr:col>
      <xdr:colOff>552450</xdr:colOff>
      <xdr:row>43</xdr:row>
      <xdr:rowOff>112660</xdr:rowOff>
    </xdr:to>
    <xdr:pic>
      <xdr:nvPicPr>
        <xdr:cNvPr id="44" name="Immagine 43">
          <a:extLst>
            <a:ext uri="{FF2B5EF4-FFF2-40B4-BE49-F238E27FC236}">
              <a16:creationId xmlns:a16="http://schemas.microsoft.com/office/drawing/2014/main" id="{E48C3E85-0B67-410B-A6DE-C5FF0DEC8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7900" y="8039100"/>
          <a:ext cx="1638300" cy="131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142875</xdr:colOff>
      <xdr:row>55</xdr:row>
      <xdr:rowOff>47625</xdr:rowOff>
    </xdr:from>
    <xdr:to>
      <xdr:col>23</xdr:col>
      <xdr:colOff>495300</xdr:colOff>
      <xdr:row>60</xdr:row>
      <xdr:rowOff>179335</xdr:rowOff>
    </xdr:to>
    <xdr:pic>
      <xdr:nvPicPr>
        <xdr:cNvPr id="45" name="Immagine 44">
          <a:extLst>
            <a:ext uri="{FF2B5EF4-FFF2-40B4-BE49-F238E27FC236}">
              <a16:creationId xmlns:a16="http://schemas.microsoft.com/office/drawing/2014/main" id="{159B9D0F-E7CF-46D6-BD6C-8917E1C4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0" y="11925300"/>
          <a:ext cx="1638300" cy="131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133350</xdr:colOff>
      <xdr:row>71</xdr:row>
      <xdr:rowOff>238125</xdr:rowOff>
    </xdr:from>
    <xdr:to>
      <xdr:col>23</xdr:col>
      <xdr:colOff>485775</xdr:colOff>
      <xdr:row>78</xdr:row>
      <xdr:rowOff>65035</xdr:rowOff>
    </xdr:to>
    <xdr:pic>
      <xdr:nvPicPr>
        <xdr:cNvPr id="46" name="Immagine 45">
          <a:extLst>
            <a:ext uri="{FF2B5EF4-FFF2-40B4-BE49-F238E27FC236}">
              <a16:creationId xmlns:a16="http://schemas.microsoft.com/office/drawing/2014/main" id="{9ED91B7B-0574-48C2-A964-786D1795A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11225" y="15706725"/>
          <a:ext cx="1638300" cy="131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561975</xdr:colOff>
      <xdr:row>101</xdr:row>
      <xdr:rowOff>95250</xdr:rowOff>
    </xdr:from>
    <xdr:to>
      <xdr:col>24</xdr:col>
      <xdr:colOff>361950</xdr:colOff>
      <xdr:row>108</xdr:row>
      <xdr:rowOff>167349</xdr:rowOff>
    </xdr:to>
    <xdr:pic>
      <xdr:nvPicPr>
        <xdr:cNvPr id="47" name="Immagine 46">
          <a:extLst>
            <a:ext uri="{FF2B5EF4-FFF2-40B4-BE49-F238E27FC236}">
              <a16:creationId xmlns:a16="http://schemas.microsoft.com/office/drawing/2014/main" id="{502BA18F-F9D1-DF7C-1039-1213A69BD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9850" y="23612475"/>
          <a:ext cx="1695450" cy="1424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285750</xdr:colOff>
      <xdr:row>117</xdr:row>
      <xdr:rowOff>133350</xdr:rowOff>
    </xdr:from>
    <xdr:to>
      <xdr:col>24</xdr:col>
      <xdr:colOff>231749</xdr:colOff>
      <xdr:row>125</xdr:row>
      <xdr:rowOff>9525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id="{D84CCF9E-1752-E576-3CBD-E7AC615D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755725"/>
          <a:ext cx="1841474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497684</xdr:colOff>
      <xdr:row>96</xdr:row>
      <xdr:rowOff>9529</xdr:rowOff>
    </xdr:from>
    <xdr:to>
      <xdr:col>14</xdr:col>
      <xdr:colOff>611984</xdr:colOff>
      <xdr:row>97</xdr:row>
      <xdr:rowOff>19054</xdr:rowOff>
    </xdr:to>
    <xdr:sp macro="" textlink="">
      <xdr:nvSpPr>
        <xdr:cNvPr id="21" name="Freccia a destra 20">
          <a:extLst>
            <a:ext uri="{FF2B5EF4-FFF2-40B4-BE49-F238E27FC236}">
              <a16:creationId xmlns:a16="http://schemas.microsoft.com/office/drawing/2014/main" id="{2CBF83DE-EF2D-4070-8F01-9EF36C3083EB}"/>
            </a:ext>
          </a:extLst>
        </xdr:cNvPr>
        <xdr:cNvSpPr/>
      </xdr:nvSpPr>
      <xdr:spPr>
        <a:xfrm>
          <a:off x="8460584" y="22231354"/>
          <a:ext cx="1104900" cy="37147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390525</xdr:colOff>
      <xdr:row>17</xdr:row>
      <xdr:rowOff>26192</xdr:rowOff>
    </xdr:from>
    <xdr:to>
      <xdr:col>14</xdr:col>
      <xdr:colOff>504825</xdr:colOff>
      <xdr:row>18</xdr:row>
      <xdr:rowOff>150017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F40DCB31-6222-4853-8B54-8C5377634A06}"/>
            </a:ext>
          </a:extLst>
        </xdr:cNvPr>
        <xdr:cNvSpPr/>
      </xdr:nvSpPr>
      <xdr:spPr>
        <a:xfrm>
          <a:off x="7553325" y="3407567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400050</xdr:colOff>
      <xdr:row>12</xdr:row>
      <xdr:rowOff>128591</xdr:rowOff>
    </xdr:from>
    <xdr:to>
      <xdr:col>14</xdr:col>
      <xdr:colOff>514350</xdr:colOff>
      <xdr:row>14</xdr:row>
      <xdr:rowOff>100016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24FC2FFE-357B-492F-B6FD-563A2746738E}"/>
            </a:ext>
          </a:extLst>
        </xdr:cNvPr>
        <xdr:cNvSpPr/>
      </xdr:nvSpPr>
      <xdr:spPr>
        <a:xfrm>
          <a:off x="7562850" y="2557466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400050</xdr:colOff>
      <xdr:row>20</xdr:row>
      <xdr:rowOff>64295</xdr:rowOff>
    </xdr:from>
    <xdr:to>
      <xdr:col>14</xdr:col>
      <xdr:colOff>514350</xdr:colOff>
      <xdr:row>21</xdr:row>
      <xdr:rowOff>190501</xdr:rowOff>
    </xdr:to>
    <xdr:sp macro="" textlink="">
      <xdr:nvSpPr>
        <xdr:cNvPr id="5" name="Freccia a destra 4">
          <a:extLst>
            <a:ext uri="{FF2B5EF4-FFF2-40B4-BE49-F238E27FC236}">
              <a16:creationId xmlns:a16="http://schemas.microsoft.com/office/drawing/2014/main" id="{4C2B8ACA-5056-46F8-8D69-33A9D16058DF}"/>
            </a:ext>
          </a:extLst>
        </xdr:cNvPr>
        <xdr:cNvSpPr/>
      </xdr:nvSpPr>
      <xdr:spPr>
        <a:xfrm>
          <a:off x="7562850" y="4017170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180975</xdr:colOff>
      <xdr:row>20</xdr:row>
      <xdr:rowOff>123826</xdr:rowOff>
    </xdr:from>
    <xdr:to>
      <xdr:col>20</xdr:col>
      <xdr:colOff>619125</xdr:colOff>
      <xdr:row>21</xdr:row>
      <xdr:rowOff>142877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28C523AD-7B4E-46A4-8094-4BC7286B966D}"/>
            </a:ext>
          </a:extLst>
        </xdr:cNvPr>
        <xdr:cNvSpPr txBox="1"/>
      </xdr:nvSpPr>
      <xdr:spPr>
        <a:xfrm>
          <a:off x="8943975" y="4076701"/>
          <a:ext cx="3562350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</a:p>
        <a:p>
          <a:endParaRPr lang="it-IT" sz="1100" b="1"/>
        </a:p>
      </xdr:txBody>
    </xdr:sp>
    <xdr:clientData/>
  </xdr:twoCellAnchor>
  <xdr:twoCellAnchor>
    <xdr:from>
      <xdr:col>13</xdr:col>
      <xdr:colOff>390525</xdr:colOff>
      <xdr:row>34</xdr:row>
      <xdr:rowOff>26192</xdr:rowOff>
    </xdr:from>
    <xdr:to>
      <xdr:col>14</xdr:col>
      <xdr:colOff>504825</xdr:colOff>
      <xdr:row>35</xdr:row>
      <xdr:rowOff>150017</xdr:rowOff>
    </xdr:to>
    <xdr:sp macro="" textlink="">
      <xdr:nvSpPr>
        <xdr:cNvPr id="7" name="Freccia a destra 6">
          <a:extLst>
            <a:ext uri="{FF2B5EF4-FFF2-40B4-BE49-F238E27FC236}">
              <a16:creationId xmlns:a16="http://schemas.microsoft.com/office/drawing/2014/main" id="{249C4442-10B3-4E61-BAF0-AAF510124817}"/>
            </a:ext>
          </a:extLst>
        </xdr:cNvPr>
        <xdr:cNvSpPr/>
      </xdr:nvSpPr>
      <xdr:spPr>
        <a:xfrm>
          <a:off x="7553325" y="6998492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33</xdr:row>
      <xdr:rowOff>109533</xdr:rowOff>
    </xdr:from>
    <xdr:to>
      <xdr:col>28</xdr:col>
      <xdr:colOff>152400</xdr:colOff>
      <xdr:row>36</xdr:row>
      <xdr:rowOff>161925</xdr:rowOff>
    </xdr:to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9E4CD8EE-0538-4336-8BDD-E6BF08CEF0CE}"/>
            </a:ext>
          </a:extLst>
        </xdr:cNvPr>
        <xdr:cNvSpPr txBox="1"/>
      </xdr:nvSpPr>
      <xdr:spPr>
        <a:xfrm>
          <a:off x="8934450" y="6891333"/>
          <a:ext cx="8191500" cy="6238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il valore proposto dall'OMS per ridurre l'impatto sulla salute umana dell’inquinamento atmosferico. Il valore, proposto nelle Linee Guida WHO Global Air Quality del 2021, è di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 </a:t>
          </a:r>
          <a:r>
            <a:rPr lang="el-G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μ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g/m</a:t>
          </a:r>
          <a:r>
            <a:rPr lang="it-IT" sz="1100" b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esposizione umana a lungo termine.</a:t>
          </a:r>
          <a:endParaRPr lang="it-IT">
            <a:effectLst/>
          </a:endParaRPr>
        </a:p>
        <a:p>
          <a:endParaRPr lang="it-IT" sz="1100"/>
        </a:p>
      </xdr:txBody>
    </xdr:sp>
    <xdr:clientData/>
  </xdr:twoCellAnchor>
  <xdr:twoCellAnchor>
    <xdr:from>
      <xdr:col>13</xdr:col>
      <xdr:colOff>400050</xdr:colOff>
      <xdr:row>37</xdr:row>
      <xdr:rowOff>64295</xdr:rowOff>
    </xdr:from>
    <xdr:to>
      <xdr:col>14</xdr:col>
      <xdr:colOff>514350</xdr:colOff>
      <xdr:row>38</xdr:row>
      <xdr:rowOff>190501</xdr:rowOff>
    </xdr:to>
    <xdr:sp macro="" textlink="">
      <xdr:nvSpPr>
        <xdr:cNvPr id="9" name="Freccia a destra 8">
          <a:extLst>
            <a:ext uri="{FF2B5EF4-FFF2-40B4-BE49-F238E27FC236}">
              <a16:creationId xmlns:a16="http://schemas.microsoft.com/office/drawing/2014/main" id="{0568ABDF-B471-496E-A1D1-1CCF56A624EE}"/>
            </a:ext>
          </a:extLst>
        </xdr:cNvPr>
        <xdr:cNvSpPr/>
      </xdr:nvSpPr>
      <xdr:spPr>
        <a:xfrm>
          <a:off x="7562850" y="7608095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180974</xdr:colOff>
      <xdr:row>37</xdr:row>
      <xdr:rowOff>133351</xdr:rowOff>
    </xdr:from>
    <xdr:to>
      <xdr:col>20</xdr:col>
      <xdr:colOff>571499</xdr:colOff>
      <xdr:row>38</xdr:row>
      <xdr:rowOff>152402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CB77883A-2B38-4362-8FC8-0B58161F9F48}"/>
            </a:ext>
          </a:extLst>
        </xdr:cNvPr>
        <xdr:cNvSpPr txBox="1"/>
      </xdr:nvSpPr>
      <xdr:spPr>
        <a:xfrm>
          <a:off x="8943974" y="7677151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390525</xdr:colOff>
      <xdr:row>51</xdr:row>
      <xdr:rowOff>26192</xdr:rowOff>
    </xdr:from>
    <xdr:to>
      <xdr:col>14</xdr:col>
      <xdr:colOff>504825</xdr:colOff>
      <xdr:row>52</xdr:row>
      <xdr:rowOff>150017</xdr:rowOff>
    </xdr:to>
    <xdr:sp macro="" textlink="">
      <xdr:nvSpPr>
        <xdr:cNvPr id="11" name="Freccia a destra 10">
          <a:extLst>
            <a:ext uri="{FF2B5EF4-FFF2-40B4-BE49-F238E27FC236}">
              <a16:creationId xmlns:a16="http://schemas.microsoft.com/office/drawing/2014/main" id="{876D854D-4FAF-4D49-A846-DA167C937662}"/>
            </a:ext>
          </a:extLst>
        </xdr:cNvPr>
        <xdr:cNvSpPr/>
      </xdr:nvSpPr>
      <xdr:spPr>
        <a:xfrm>
          <a:off x="7553325" y="10808492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46</xdr:row>
      <xdr:rowOff>176208</xdr:rowOff>
    </xdr:from>
    <xdr:to>
      <xdr:col>24</xdr:col>
      <xdr:colOff>514350</xdr:colOff>
      <xdr:row>48</xdr:row>
      <xdr:rowOff>95250</xdr:rowOff>
    </xdr:to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3BC7B153-E1EE-45F3-AA3E-94B18099A5E4}"/>
            </a:ext>
          </a:extLst>
        </xdr:cNvPr>
        <xdr:cNvSpPr txBox="1"/>
      </xdr:nvSpPr>
      <xdr:spPr>
        <a:xfrm>
          <a:off x="8934450" y="10006008"/>
          <a:ext cx="6115050" cy="3000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concentrazione di NO</a:t>
          </a:r>
          <a:r>
            <a:rPr lang="it-IT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espresso come valore medio annuo in </a:t>
          </a:r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μ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g/m</a:t>
          </a:r>
          <a:r>
            <a:rPr lang="it-IT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it-IT">
            <a:effectLst/>
          </a:endParaRPr>
        </a:p>
      </xdr:txBody>
    </xdr:sp>
    <xdr:clientData/>
  </xdr:twoCellAnchor>
  <xdr:twoCellAnchor>
    <xdr:from>
      <xdr:col>13</xdr:col>
      <xdr:colOff>400050</xdr:colOff>
      <xdr:row>46</xdr:row>
      <xdr:rowOff>128591</xdr:rowOff>
    </xdr:from>
    <xdr:to>
      <xdr:col>14</xdr:col>
      <xdr:colOff>514350</xdr:colOff>
      <xdr:row>48</xdr:row>
      <xdr:rowOff>100016</xdr:rowOff>
    </xdr:to>
    <xdr:sp macro="" textlink="">
      <xdr:nvSpPr>
        <xdr:cNvPr id="13" name="Freccia a destra 12">
          <a:extLst>
            <a:ext uri="{FF2B5EF4-FFF2-40B4-BE49-F238E27FC236}">
              <a16:creationId xmlns:a16="http://schemas.microsoft.com/office/drawing/2014/main" id="{A8BDDD9C-C99E-46A1-9BED-44DEA4AD1FA6}"/>
            </a:ext>
          </a:extLst>
        </xdr:cNvPr>
        <xdr:cNvSpPr/>
      </xdr:nvSpPr>
      <xdr:spPr>
        <a:xfrm>
          <a:off x="7562850" y="9958391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161925</xdr:colOff>
      <xdr:row>50</xdr:row>
      <xdr:rowOff>88109</xdr:rowOff>
    </xdr:from>
    <xdr:to>
      <xdr:col>25</xdr:col>
      <xdr:colOff>561975</xdr:colOff>
      <xdr:row>53</xdr:row>
      <xdr:rowOff>161925</xdr:rowOff>
    </xdr:to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8F6A3064-A96C-483C-8C7A-729D5CA6B13D}"/>
            </a:ext>
          </a:extLst>
        </xdr:cNvPr>
        <xdr:cNvSpPr txBox="1"/>
      </xdr:nvSpPr>
      <xdr:spPr>
        <a:xfrm>
          <a:off x="8924925" y="10679909"/>
          <a:ext cx="6781800" cy="6453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il valore proposto dall'OMS per ridurre l'impatto sulla salute umana dell’inquinamento atmosferico. Il valore, proposto nelle Linee Guida WHO Global Air Quality del 2021, è di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 </a:t>
          </a:r>
          <a:r>
            <a:rPr lang="el-G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μ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g/m</a:t>
          </a:r>
          <a:r>
            <a:rPr lang="it-IT" sz="1100" b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esposizione umana a lungo termine.</a:t>
          </a:r>
          <a:endParaRPr lang="it-IT">
            <a:effectLst/>
          </a:endParaRPr>
        </a:p>
      </xdr:txBody>
    </xdr:sp>
    <xdr:clientData/>
  </xdr:twoCellAnchor>
  <xdr:twoCellAnchor>
    <xdr:from>
      <xdr:col>13</xdr:col>
      <xdr:colOff>421484</xdr:colOff>
      <xdr:row>30</xdr:row>
      <xdr:rowOff>30961</xdr:rowOff>
    </xdr:from>
    <xdr:to>
      <xdr:col>14</xdr:col>
      <xdr:colOff>535784</xdr:colOff>
      <xdr:row>32</xdr:row>
      <xdr:rowOff>2386</xdr:rowOff>
    </xdr:to>
    <xdr:sp macro="" textlink="">
      <xdr:nvSpPr>
        <xdr:cNvPr id="15" name="Freccia a destra 14">
          <a:extLst>
            <a:ext uri="{FF2B5EF4-FFF2-40B4-BE49-F238E27FC236}">
              <a16:creationId xmlns:a16="http://schemas.microsoft.com/office/drawing/2014/main" id="{7C94EF1E-F226-4EFF-AEAE-912910ADDB5C}"/>
            </a:ext>
          </a:extLst>
        </xdr:cNvPr>
        <xdr:cNvSpPr/>
      </xdr:nvSpPr>
      <xdr:spPr>
        <a:xfrm>
          <a:off x="7584284" y="6241261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388142</xdr:colOff>
      <xdr:row>54</xdr:row>
      <xdr:rowOff>61910</xdr:rowOff>
    </xdr:from>
    <xdr:to>
      <xdr:col>14</xdr:col>
      <xdr:colOff>502442</xdr:colOff>
      <xdr:row>55</xdr:row>
      <xdr:rowOff>185735</xdr:rowOff>
    </xdr:to>
    <xdr:sp macro="" textlink="">
      <xdr:nvSpPr>
        <xdr:cNvPr id="16" name="Freccia a destra 15">
          <a:extLst>
            <a:ext uri="{FF2B5EF4-FFF2-40B4-BE49-F238E27FC236}">
              <a16:creationId xmlns:a16="http://schemas.microsoft.com/office/drawing/2014/main" id="{DF69ABC7-9042-4ADA-8A42-C8A56758FA70}"/>
            </a:ext>
          </a:extLst>
        </xdr:cNvPr>
        <xdr:cNvSpPr/>
      </xdr:nvSpPr>
      <xdr:spPr>
        <a:xfrm>
          <a:off x="7550942" y="11415710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428624</xdr:colOff>
      <xdr:row>3</xdr:row>
      <xdr:rowOff>83350</xdr:rowOff>
    </xdr:from>
    <xdr:to>
      <xdr:col>14</xdr:col>
      <xdr:colOff>542924</xdr:colOff>
      <xdr:row>5</xdr:row>
      <xdr:rowOff>54775</xdr:rowOff>
    </xdr:to>
    <xdr:sp macro="" textlink="">
      <xdr:nvSpPr>
        <xdr:cNvPr id="17" name="Freccia a destra 16">
          <a:extLst>
            <a:ext uri="{FF2B5EF4-FFF2-40B4-BE49-F238E27FC236}">
              <a16:creationId xmlns:a16="http://schemas.microsoft.com/office/drawing/2014/main" id="{CECB7BE2-78D3-4781-97C0-7A42739DAC12}"/>
            </a:ext>
          </a:extLst>
        </xdr:cNvPr>
        <xdr:cNvSpPr/>
      </xdr:nvSpPr>
      <xdr:spPr>
        <a:xfrm>
          <a:off x="7591424" y="664375"/>
          <a:ext cx="1104900" cy="3524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171449</xdr:colOff>
      <xdr:row>12</xdr:row>
      <xdr:rowOff>147636</xdr:rowOff>
    </xdr:from>
    <xdr:to>
      <xdr:col>24</xdr:col>
      <xdr:colOff>361950</xdr:colOff>
      <xdr:row>14</xdr:row>
      <xdr:rowOff>104775</xdr:rowOff>
    </xdr:to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E8DB6F66-0F12-4D83-9B40-B7AB999AF596}"/>
            </a:ext>
          </a:extLst>
        </xdr:cNvPr>
        <xdr:cNvSpPr txBox="1"/>
      </xdr:nvSpPr>
      <xdr:spPr>
        <a:xfrm>
          <a:off x="8934449" y="2576511"/>
          <a:ext cx="5962651" cy="3381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concentrazione di PM</a:t>
          </a:r>
          <a:r>
            <a:rPr lang="it-IT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espresso come valore medio annuo in </a:t>
          </a:r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μ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g/m</a:t>
          </a:r>
          <a:r>
            <a:rPr lang="it-IT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it-IT" sz="1100" b="1"/>
        </a:p>
      </xdr:txBody>
    </xdr:sp>
    <xdr:clientData/>
  </xdr:twoCellAnchor>
  <xdr:twoCellAnchor>
    <xdr:from>
      <xdr:col>15</xdr:col>
      <xdr:colOff>161925</xdr:colOff>
      <xdr:row>16</xdr:row>
      <xdr:rowOff>66675</xdr:rowOff>
    </xdr:from>
    <xdr:to>
      <xdr:col>28</xdr:col>
      <xdr:colOff>57150</xdr:colOff>
      <xdr:row>19</xdr:row>
      <xdr:rowOff>123825</xdr:rowOff>
    </xdr:to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1EEB347C-CCD8-4BBB-922E-6C941BD3D1EC}"/>
            </a:ext>
          </a:extLst>
        </xdr:cNvPr>
        <xdr:cNvSpPr txBox="1"/>
      </xdr:nvSpPr>
      <xdr:spPr>
        <a:xfrm>
          <a:off x="8924925" y="3257550"/>
          <a:ext cx="8105775" cy="628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il valore proposto dall'OMS per ridurre l'impatto sulla salute umana dell’inquinamento atmosferico. Il valore, proposto nelle Linee Guida WHO Global Air Quality del 2021, è di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15 </a:t>
          </a:r>
          <a:r>
            <a:rPr lang="el-G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μ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g/m</a:t>
          </a:r>
          <a:r>
            <a:rPr lang="it-IT" sz="1100" b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 il periodo di mediazione di un anno civile.</a:t>
          </a:r>
          <a:endParaRPr lang="it-IT" sz="1100" b="0"/>
        </a:p>
      </xdr:txBody>
    </xdr:sp>
    <xdr:clientData/>
  </xdr:twoCellAnchor>
  <xdr:twoCellAnchor>
    <xdr:from>
      <xdr:col>15</xdr:col>
      <xdr:colOff>171449</xdr:colOff>
      <xdr:row>30</xdr:row>
      <xdr:rowOff>30956</xdr:rowOff>
    </xdr:from>
    <xdr:to>
      <xdr:col>24</xdr:col>
      <xdr:colOff>285750</xdr:colOff>
      <xdr:row>31</xdr:row>
      <xdr:rowOff>180975</xdr:rowOff>
    </xdr:to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D914C067-08A5-4040-8C42-6E9183E6F091}"/>
            </a:ext>
          </a:extLst>
        </xdr:cNvPr>
        <xdr:cNvSpPr txBox="1"/>
      </xdr:nvSpPr>
      <xdr:spPr>
        <a:xfrm>
          <a:off x="8934449" y="6241256"/>
          <a:ext cx="5886451" cy="3405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concentrazione di PM</a:t>
          </a:r>
          <a:r>
            <a:rPr lang="it-IT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2,5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espresso come valore medio annuo in </a:t>
          </a:r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μ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g/m</a:t>
          </a:r>
          <a:r>
            <a:rPr lang="it-IT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it-IT">
            <a:effectLst/>
          </a:endParaRPr>
        </a:p>
      </xdr:txBody>
    </xdr:sp>
    <xdr:clientData/>
  </xdr:twoCellAnchor>
  <xdr:twoCellAnchor>
    <xdr:from>
      <xdr:col>15</xdr:col>
      <xdr:colOff>161925</xdr:colOff>
      <xdr:row>54</xdr:row>
      <xdr:rowOff>76200</xdr:rowOff>
    </xdr:from>
    <xdr:to>
      <xdr:col>20</xdr:col>
      <xdr:colOff>552450</xdr:colOff>
      <xdr:row>55</xdr:row>
      <xdr:rowOff>152401</xdr:rowOff>
    </xdr:to>
    <xdr:sp macro="" textlink="">
      <xdr:nvSpPr>
        <xdr:cNvPr id="22" name="CasellaDiTesto 21">
          <a:extLst>
            <a:ext uri="{FF2B5EF4-FFF2-40B4-BE49-F238E27FC236}">
              <a16:creationId xmlns:a16="http://schemas.microsoft.com/office/drawing/2014/main" id="{FBD56722-BA64-47A6-910B-00BB2BEDEBA9}"/>
            </a:ext>
          </a:extLst>
        </xdr:cNvPr>
        <xdr:cNvSpPr txBox="1"/>
      </xdr:nvSpPr>
      <xdr:spPr>
        <a:xfrm>
          <a:off x="8924925" y="11430000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15</xdr:col>
      <xdr:colOff>180975</xdr:colOff>
      <xdr:row>1</xdr:row>
      <xdr:rowOff>180975</xdr:rowOff>
    </xdr:from>
    <xdr:to>
      <xdr:col>24</xdr:col>
      <xdr:colOff>228600</xdr:colOff>
      <xdr:row>7</xdr:row>
      <xdr:rowOff>40480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7CF226BA-FE18-4A45-8E65-15EEFF0D3C09}"/>
            </a:ext>
          </a:extLst>
        </xdr:cNvPr>
        <xdr:cNvSpPr txBox="1"/>
      </xdr:nvSpPr>
      <xdr:spPr>
        <a:xfrm>
          <a:off x="9744075" y="381000"/>
          <a:ext cx="5819775" cy="10120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Scegliere</a:t>
          </a:r>
          <a:r>
            <a:rPr lang="it-IT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 popolare solo 3 dei 4 indicatori presenti per l'area tematica Air.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N.B.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Lasciare vuota la cella evidenziata in verde dell'indicatore che non viene scelto.</a:t>
          </a:r>
          <a:endParaRPr lang="it-IT">
            <a:effectLst/>
          </a:endParaRPr>
        </a:p>
        <a:p>
          <a:endParaRPr lang="it-IT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Air Index = Media dei 3 indici Air scelti</a:t>
          </a:r>
          <a:endParaRPr lang="it-IT" sz="1100" b="0"/>
        </a:p>
      </xdr:txBody>
    </xdr:sp>
    <xdr:clientData/>
  </xdr:twoCellAnchor>
  <xdr:twoCellAnchor>
    <xdr:from>
      <xdr:col>13</xdr:col>
      <xdr:colOff>390525</xdr:colOff>
      <xdr:row>68</xdr:row>
      <xdr:rowOff>26192</xdr:rowOff>
    </xdr:from>
    <xdr:to>
      <xdr:col>14</xdr:col>
      <xdr:colOff>504825</xdr:colOff>
      <xdr:row>69</xdr:row>
      <xdr:rowOff>150017</xdr:rowOff>
    </xdr:to>
    <xdr:sp macro="" textlink="">
      <xdr:nvSpPr>
        <xdr:cNvPr id="23" name="Freccia a destra 22">
          <a:extLst>
            <a:ext uri="{FF2B5EF4-FFF2-40B4-BE49-F238E27FC236}">
              <a16:creationId xmlns:a16="http://schemas.microsoft.com/office/drawing/2014/main" id="{4E3E1E37-51B7-45D0-9FB6-6A6BF3A81B01}"/>
            </a:ext>
          </a:extLst>
        </xdr:cNvPr>
        <xdr:cNvSpPr/>
      </xdr:nvSpPr>
      <xdr:spPr>
        <a:xfrm>
          <a:off x="8353425" y="11027567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171449</xdr:colOff>
      <xdr:row>63</xdr:row>
      <xdr:rowOff>176208</xdr:rowOff>
    </xdr:from>
    <xdr:to>
      <xdr:col>25</xdr:col>
      <xdr:colOff>428625</xdr:colOff>
      <xdr:row>65</xdr:row>
      <xdr:rowOff>85726</xdr:rowOff>
    </xdr:to>
    <xdr:sp macro="" textlink="">
      <xdr:nvSpPr>
        <xdr:cNvPr id="24" name="CasellaDiTesto 23">
          <a:extLst>
            <a:ext uri="{FF2B5EF4-FFF2-40B4-BE49-F238E27FC236}">
              <a16:creationId xmlns:a16="http://schemas.microsoft.com/office/drawing/2014/main" id="{8C6947B3-E7DC-4685-ABFB-6964F04973F4}"/>
            </a:ext>
          </a:extLst>
        </xdr:cNvPr>
        <xdr:cNvSpPr txBox="1"/>
      </xdr:nvSpPr>
      <xdr:spPr>
        <a:xfrm>
          <a:off x="9734549" y="14120808"/>
          <a:ext cx="6638926" cy="2905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concentrazione di O</a:t>
          </a:r>
          <a:r>
            <a:rPr lang="it-IT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espresso in </a:t>
          </a:r>
          <a:r>
            <a:rPr lang="el-G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μ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g/m</a:t>
          </a:r>
          <a:r>
            <a:rPr lang="it-IT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come valore medio giornaliero su 8 ore.</a:t>
          </a:r>
          <a:endParaRPr lang="it-IT">
            <a:effectLst/>
          </a:endParaRPr>
        </a:p>
      </xdr:txBody>
    </xdr:sp>
    <xdr:clientData/>
  </xdr:twoCellAnchor>
  <xdr:twoCellAnchor>
    <xdr:from>
      <xdr:col>13</xdr:col>
      <xdr:colOff>400050</xdr:colOff>
      <xdr:row>63</xdr:row>
      <xdr:rowOff>128591</xdr:rowOff>
    </xdr:from>
    <xdr:to>
      <xdr:col>14</xdr:col>
      <xdr:colOff>514350</xdr:colOff>
      <xdr:row>65</xdr:row>
      <xdr:rowOff>100016</xdr:rowOff>
    </xdr:to>
    <xdr:sp macro="" textlink="">
      <xdr:nvSpPr>
        <xdr:cNvPr id="28" name="Freccia a destra 27">
          <a:extLst>
            <a:ext uri="{FF2B5EF4-FFF2-40B4-BE49-F238E27FC236}">
              <a16:creationId xmlns:a16="http://schemas.microsoft.com/office/drawing/2014/main" id="{2798DB9B-F361-4CAE-9180-8092C3E69B55}"/>
            </a:ext>
          </a:extLst>
        </xdr:cNvPr>
        <xdr:cNvSpPr/>
      </xdr:nvSpPr>
      <xdr:spPr>
        <a:xfrm>
          <a:off x="8362950" y="10177466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388142</xdr:colOff>
      <xdr:row>71</xdr:row>
      <xdr:rowOff>61910</xdr:rowOff>
    </xdr:from>
    <xdr:to>
      <xdr:col>14</xdr:col>
      <xdr:colOff>502442</xdr:colOff>
      <xdr:row>72</xdr:row>
      <xdr:rowOff>185735</xdr:rowOff>
    </xdr:to>
    <xdr:sp macro="" textlink="">
      <xdr:nvSpPr>
        <xdr:cNvPr id="30" name="Freccia a destra 29">
          <a:extLst>
            <a:ext uri="{FF2B5EF4-FFF2-40B4-BE49-F238E27FC236}">
              <a16:creationId xmlns:a16="http://schemas.microsoft.com/office/drawing/2014/main" id="{DD6B617F-0E53-41AA-A461-B5716025B5BB}"/>
            </a:ext>
          </a:extLst>
        </xdr:cNvPr>
        <xdr:cNvSpPr/>
      </xdr:nvSpPr>
      <xdr:spPr>
        <a:xfrm>
          <a:off x="8351042" y="11634785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161925</xdr:colOff>
      <xdr:row>71</xdr:row>
      <xdr:rowOff>76200</xdr:rowOff>
    </xdr:from>
    <xdr:to>
      <xdr:col>20</xdr:col>
      <xdr:colOff>552450</xdr:colOff>
      <xdr:row>72</xdr:row>
      <xdr:rowOff>152401</xdr:rowOff>
    </xdr:to>
    <xdr:sp macro="" textlink="">
      <xdr:nvSpPr>
        <xdr:cNvPr id="31" name="CasellaDiTesto 30">
          <a:extLst>
            <a:ext uri="{FF2B5EF4-FFF2-40B4-BE49-F238E27FC236}">
              <a16:creationId xmlns:a16="http://schemas.microsoft.com/office/drawing/2014/main" id="{446C68A7-5D04-43E5-A05C-1731F0735FF6}"/>
            </a:ext>
          </a:extLst>
        </xdr:cNvPr>
        <xdr:cNvSpPr txBox="1"/>
      </xdr:nvSpPr>
      <xdr:spPr>
        <a:xfrm>
          <a:off x="9725025" y="11649075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15</xdr:col>
      <xdr:colOff>171450</xdr:colOff>
      <xdr:row>67</xdr:row>
      <xdr:rowOff>57150</xdr:rowOff>
    </xdr:from>
    <xdr:to>
      <xdr:col>25</xdr:col>
      <xdr:colOff>571500</xdr:colOff>
      <xdr:row>70</xdr:row>
      <xdr:rowOff>130966</xdr:rowOff>
    </xdr:to>
    <xdr:sp macro="" textlink="">
      <xdr:nvSpPr>
        <xdr:cNvPr id="21" name="CasellaDiTesto 20">
          <a:extLst>
            <a:ext uri="{FF2B5EF4-FFF2-40B4-BE49-F238E27FC236}">
              <a16:creationId xmlns:a16="http://schemas.microsoft.com/office/drawing/2014/main" id="{ACCCD4AF-0894-414D-852F-42D719B2CABA}"/>
            </a:ext>
          </a:extLst>
        </xdr:cNvPr>
        <xdr:cNvSpPr txBox="1"/>
      </xdr:nvSpPr>
      <xdr:spPr>
        <a:xfrm>
          <a:off x="9734550" y="14763750"/>
          <a:ext cx="6781800" cy="6453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il valore proposto dall'OMS per ridurre l'impatto sulla salute umana dell’inquinamento atmosferico. Il valore, proposto nelle Linee Guida WHO Global Air Quality del 2021, è di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100 </a:t>
          </a:r>
          <a:r>
            <a:rPr lang="el-GR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μ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g/m</a:t>
          </a:r>
          <a:r>
            <a:rPr lang="it-IT" sz="1100" b="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come media giornaliera su 8 ore.</a:t>
          </a:r>
          <a:endParaRPr lang="it-IT">
            <a:effectLst/>
          </a:endParaRPr>
        </a:p>
      </xdr:txBody>
    </xdr:sp>
    <xdr:clientData/>
  </xdr:twoCellAnchor>
  <xdr:twoCellAnchor editAs="oneCell">
    <xdr:from>
      <xdr:col>21</xdr:col>
      <xdr:colOff>228600</xdr:colOff>
      <xdr:row>20</xdr:row>
      <xdr:rowOff>95250</xdr:rowOff>
    </xdr:from>
    <xdr:to>
      <xdr:col>23</xdr:col>
      <xdr:colOff>581025</xdr:colOff>
      <xdr:row>25</xdr:row>
      <xdr:rowOff>160285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CE12B6EA-CB5B-48C9-8AD0-0320ECA6C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68375" y="4114800"/>
          <a:ext cx="1638300" cy="131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200025</xdr:colOff>
      <xdr:row>37</xdr:row>
      <xdr:rowOff>171450</xdr:rowOff>
    </xdr:from>
    <xdr:to>
      <xdr:col>23</xdr:col>
      <xdr:colOff>552450</xdr:colOff>
      <xdr:row>43</xdr:row>
      <xdr:rowOff>45985</xdr:rowOff>
    </xdr:to>
    <xdr:pic>
      <xdr:nvPicPr>
        <xdr:cNvPr id="32" name="Immagine 31">
          <a:extLst>
            <a:ext uri="{FF2B5EF4-FFF2-40B4-BE49-F238E27FC236}">
              <a16:creationId xmlns:a16="http://schemas.microsoft.com/office/drawing/2014/main" id="{08EF33A2-D506-4819-A0F7-922E0190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9800" y="7858125"/>
          <a:ext cx="1638300" cy="131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152400</xdr:colOff>
      <xdr:row>54</xdr:row>
      <xdr:rowOff>123825</xdr:rowOff>
    </xdr:from>
    <xdr:to>
      <xdr:col>23</xdr:col>
      <xdr:colOff>504825</xdr:colOff>
      <xdr:row>60</xdr:row>
      <xdr:rowOff>65035</xdr:rowOff>
    </xdr:to>
    <xdr:pic>
      <xdr:nvPicPr>
        <xdr:cNvPr id="34" name="Immagine 33">
          <a:extLst>
            <a:ext uri="{FF2B5EF4-FFF2-40B4-BE49-F238E27FC236}">
              <a16:creationId xmlns:a16="http://schemas.microsoft.com/office/drawing/2014/main" id="{574350A6-AF17-4F27-BD3B-9557513B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2175" y="11696700"/>
          <a:ext cx="1638300" cy="131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114300</xdr:colOff>
      <xdr:row>71</xdr:row>
      <xdr:rowOff>85725</xdr:rowOff>
    </xdr:from>
    <xdr:to>
      <xdr:col>23</xdr:col>
      <xdr:colOff>466725</xdr:colOff>
      <xdr:row>78</xdr:row>
      <xdr:rowOff>55510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88DFAEF9-2993-4E1A-B78A-41BE84481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4075" y="15554325"/>
          <a:ext cx="1638300" cy="131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390525</xdr:colOff>
      <xdr:row>17</xdr:row>
      <xdr:rowOff>26192</xdr:rowOff>
    </xdr:from>
    <xdr:to>
      <xdr:col>14</xdr:col>
      <xdr:colOff>504825</xdr:colOff>
      <xdr:row>18</xdr:row>
      <xdr:rowOff>150017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CBB4E468-4706-48F8-BD5E-26247602E71C}"/>
            </a:ext>
          </a:extLst>
        </xdr:cNvPr>
        <xdr:cNvSpPr/>
      </xdr:nvSpPr>
      <xdr:spPr>
        <a:xfrm>
          <a:off x="7553325" y="3407567"/>
          <a:ext cx="1104900" cy="314325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400050</xdr:colOff>
      <xdr:row>12</xdr:row>
      <xdr:rowOff>195266</xdr:rowOff>
    </xdr:from>
    <xdr:to>
      <xdr:col>14</xdr:col>
      <xdr:colOff>514350</xdr:colOff>
      <xdr:row>14</xdr:row>
      <xdr:rowOff>166691</xdr:rowOff>
    </xdr:to>
    <xdr:sp macro="" textlink="">
      <xdr:nvSpPr>
        <xdr:cNvPr id="3" name="Freccia a destra 2">
          <a:extLst>
            <a:ext uri="{FF2B5EF4-FFF2-40B4-BE49-F238E27FC236}">
              <a16:creationId xmlns:a16="http://schemas.microsoft.com/office/drawing/2014/main" id="{34CA6875-84A3-4FA9-871B-A4A2DE4AF9A9}"/>
            </a:ext>
          </a:extLst>
        </xdr:cNvPr>
        <xdr:cNvSpPr/>
      </xdr:nvSpPr>
      <xdr:spPr>
        <a:xfrm>
          <a:off x="8362950" y="2995616"/>
          <a:ext cx="1104900" cy="38100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400050</xdr:colOff>
      <xdr:row>20</xdr:row>
      <xdr:rowOff>64295</xdr:rowOff>
    </xdr:from>
    <xdr:to>
      <xdr:col>14</xdr:col>
      <xdr:colOff>514350</xdr:colOff>
      <xdr:row>21</xdr:row>
      <xdr:rowOff>190501</xdr:rowOff>
    </xdr:to>
    <xdr:sp macro="" textlink="">
      <xdr:nvSpPr>
        <xdr:cNvPr id="4" name="Freccia a destra 3">
          <a:extLst>
            <a:ext uri="{FF2B5EF4-FFF2-40B4-BE49-F238E27FC236}">
              <a16:creationId xmlns:a16="http://schemas.microsoft.com/office/drawing/2014/main" id="{5B50BBC8-3F93-475A-8FF7-ADA9C228D609}"/>
            </a:ext>
          </a:extLst>
        </xdr:cNvPr>
        <xdr:cNvSpPr/>
      </xdr:nvSpPr>
      <xdr:spPr>
        <a:xfrm>
          <a:off x="7562850" y="4017170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180975</xdr:colOff>
      <xdr:row>20</xdr:row>
      <xdr:rowOff>123826</xdr:rowOff>
    </xdr:from>
    <xdr:to>
      <xdr:col>20</xdr:col>
      <xdr:colOff>619125</xdr:colOff>
      <xdr:row>21</xdr:row>
      <xdr:rowOff>142877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A402DB1B-04EE-4C5C-8205-DA243D12A593}"/>
            </a:ext>
          </a:extLst>
        </xdr:cNvPr>
        <xdr:cNvSpPr txBox="1"/>
      </xdr:nvSpPr>
      <xdr:spPr>
        <a:xfrm>
          <a:off x="8943975" y="4076701"/>
          <a:ext cx="3562350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</a:p>
        <a:p>
          <a:endParaRPr lang="it-IT" sz="1100" b="1"/>
        </a:p>
      </xdr:txBody>
    </xdr:sp>
    <xdr:clientData/>
  </xdr:twoCellAnchor>
  <xdr:twoCellAnchor>
    <xdr:from>
      <xdr:col>13</xdr:col>
      <xdr:colOff>390525</xdr:colOff>
      <xdr:row>34</xdr:row>
      <xdr:rowOff>26192</xdr:rowOff>
    </xdr:from>
    <xdr:to>
      <xdr:col>14</xdr:col>
      <xdr:colOff>504825</xdr:colOff>
      <xdr:row>35</xdr:row>
      <xdr:rowOff>150017</xdr:rowOff>
    </xdr:to>
    <xdr:sp macro="" textlink="">
      <xdr:nvSpPr>
        <xdr:cNvPr id="6" name="Freccia a destra 5">
          <a:extLst>
            <a:ext uri="{FF2B5EF4-FFF2-40B4-BE49-F238E27FC236}">
              <a16:creationId xmlns:a16="http://schemas.microsoft.com/office/drawing/2014/main" id="{A73B73FA-1EBC-4E7E-8586-C88F26009868}"/>
            </a:ext>
          </a:extLst>
        </xdr:cNvPr>
        <xdr:cNvSpPr/>
      </xdr:nvSpPr>
      <xdr:spPr>
        <a:xfrm>
          <a:off x="7553325" y="6998492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33</xdr:row>
      <xdr:rowOff>71433</xdr:rowOff>
    </xdr:from>
    <xdr:to>
      <xdr:col>28</xdr:col>
      <xdr:colOff>152400</xdr:colOff>
      <xdr:row>36</xdr:row>
      <xdr:rowOff>123825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E953E4E7-77A4-4706-9328-26D2605A8AF3}"/>
            </a:ext>
          </a:extLst>
        </xdr:cNvPr>
        <xdr:cNvSpPr txBox="1"/>
      </xdr:nvSpPr>
      <xdr:spPr>
        <a:xfrm>
          <a:off x="8934450" y="6853233"/>
          <a:ext cx="8191500" cy="6238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l'obiettivo introdotto dal Piano Nazionale Integrato per l'Energia e il Clima (PNIEC) che fissa un obiettivo, al 2030, del 30% del consumo finale lordo di energia da fonti rinnovabili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Come contributo a tale obiettivo nazionale, si considera il 30 % di energia rinnovabile autoprodotta come valore di riferimento.</a:t>
          </a:r>
          <a:endParaRPr lang="it-IT">
            <a:effectLst/>
          </a:endParaRPr>
        </a:p>
        <a:p>
          <a:endParaRPr lang="it-IT" sz="1100"/>
        </a:p>
      </xdr:txBody>
    </xdr:sp>
    <xdr:clientData/>
  </xdr:twoCellAnchor>
  <xdr:twoCellAnchor>
    <xdr:from>
      <xdr:col>13</xdr:col>
      <xdr:colOff>400050</xdr:colOff>
      <xdr:row>37</xdr:row>
      <xdr:rowOff>64295</xdr:rowOff>
    </xdr:from>
    <xdr:to>
      <xdr:col>14</xdr:col>
      <xdr:colOff>514350</xdr:colOff>
      <xdr:row>38</xdr:row>
      <xdr:rowOff>190501</xdr:rowOff>
    </xdr:to>
    <xdr:sp macro="" textlink="">
      <xdr:nvSpPr>
        <xdr:cNvPr id="8" name="Freccia a destra 7">
          <a:extLst>
            <a:ext uri="{FF2B5EF4-FFF2-40B4-BE49-F238E27FC236}">
              <a16:creationId xmlns:a16="http://schemas.microsoft.com/office/drawing/2014/main" id="{665B60B1-D447-43AB-BA44-3218E9D80643}"/>
            </a:ext>
          </a:extLst>
        </xdr:cNvPr>
        <xdr:cNvSpPr/>
      </xdr:nvSpPr>
      <xdr:spPr>
        <a:xfrm>
          <a:off x="7562850" y="7608095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180974</xdr:colOff>
      <xdr:row>37</xdr:row>
      <xdr:rowOff>133351</xdr:rowOff>
    </xdr:from>
    <xdr:to>
      <xdr:col>20</xdr:col>
      <xdr:colOff>571499</xdr:colOff>
      <xdr:row>38</xdr:row>
      <xdr:rowOff>152402</xdr:rowOff>
    </xdr:to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99ACE87E-E29F-41E8-BE8F-D7B27EBDCEC5}"/>
            </a:ext>
          </a:extLst>
        </xdr:cNvPr>
        <xdr:cNvSpPr txBox="1"/>
      </xdr:nvSpPr>
      <xdr:spPr>
        <a:xfrm>
          <a:off x="8943974" y="7677151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390525</xdr:colOff>
      <xdr:row>51</xdr:row>
      <xdr:rowOff>26192</xdr:rowOff>
    </xdr:from>
    <xdr:to>
      <xdr:col>14</xdr:col>
      <xdr:colOff>504825</xdr:colOff>
      <xdr:row>52</xdr:row>
      <xdr:rowOff>150017</xdr:rowOff>
    </xdr:to>
    <xdr:sp macro="" textlink="">
      <xdr:nvSpPr>
        <xdr:cNvPr id="10" name="Freccia a destra 9">
          <a:extLst>
            <a:ext uri="{FF2B5EF4-FFF2-40B4-BE49-F238E27FC236}">
              <a16:creationId xmlns:a16="http://schemas.microsoft.com/office/drawing/2014/main" id="{DC74E1DD-7BD1-4008-B302-15B8395ECE3B}"/>
            </a:ext>
          </a:extLst>
        </xdr:cNvPr>
        <xdr:cNvSpPr/>
      </xdr:nvSpPr>
      <xdr:spPr>
        <a:xfrm>
          <a:off x="7553325" y="10808492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171449</xdr:colOff>
      <xdr:row>47</xdr:row>
      <xdr:rowOff>42858</xdr:rowOff>
    </xdr:from>
    <xdr:to>
      <xdr:col>25</xdr:col>
      <xdr:colOff>257174</xdr:colOff>
      <xdr:row>48</xdr:row>
      <xdr:rowOff>152400</xdr:rowOff>
    </xdr:to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6F00AD07-01C1-458B-A930-FE2F7DA75095}"/>
            </a:ext>
          </a:extLst>
        </xdr:cNvPr>
        <xdr:cNvSpPr txBox="1"/>
      </xdr:nvSpPr>
      <xdr:spPr>
        <a:xfrm>
          <a:off x="9734549" y="10644183"/>
          <a:ext cx="6467475" cy="3000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rapporto tra la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superficie destinata a verde nell’area urbana e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il 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numero di abitanti</a:t>
          </a:r>
          <a:endParaRPr lang="it-IT" b="1">
            <a:effectLst/>
          </a:endParaRPr>
        </a:p>
      </xdr:txBody>
    </xdr:sp>
    <xdr:clientData/>
  </xdr:twoCellAnchor>
  <xdr:twoCellAnchor>
    <xdr:from>
      <xdr:col>13</xdr:col>
      <xdr:colOff>400050</xdr:colOff>
      <xdr:row>46</xdr:row>
      <xdr:rowOff>185741</xdr:rowOff>
    </xdr:from>
    <xdr:to>
      <xdr:col>14</xdr:col>
      <xdr:colOff>514350</xdr:colOff>
      <xdr:row>48</xdr:row>
      <xdr:rowOff>157166</xdr:rowOff>
    </xdr:to>
    <xdr:sp macro="" textlink="">
      <xdr:nvSpPr>
        <xdr:cNvPr id="12" name="Freccia a destra 11">
          <a:extLst>
            <a:ext uri="{FF2B5EF4-FFF2-40B4-BE49-F238E27FC236}">
              <a16:creationId xmlns:a16="http://schemas.microsoft.com/office/drawing/2014/main" id="{F5167E74-221C-4E22-A95E-27499191AD21}"/>
            </a:ext>
          </a:extLst>
        </xdr:cNvPr>
        <xdr:cNvSpPr/>
      </xdr:nvSpPr>
      <xdr:spPr>
        <a:xfrm>
          <a:off x="8362950" y="10596566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161925</xdr:colOff>
      <xdr:row>50</xdr:row>
      <xdr:rowOff>88109</xdr:rowOff>
    </xdr:from>
    <xdr:to>
      <xdr:col>25</xdr:col>
      <xdr:colOff>561975</xdr:colOff>
      <xdr:row>53</xdr:row>
      <xdr:rowOff>161925</xdr:rowOff>
    </xdr:to>
    <xdr:sp macro="" textlink="">
      <xdr:nvSpPr>
        <xdr:cNvPr id="13" name="CasellaDiTesto 12">
          <a:extLst>
            <a:ext uri="{FF2B5EF4-FFF2-40B4-BE49-F238E27FC236}">
              <a16:creationId xmlns:a16="http://schemas.microsoft.com/office/drawing/2014/main" id="{6C683FD5-968F-4E7C-9BF3-C08659783487}"/>
            </a:ext>
          </a:extLst>
        </xdr:cNvPr>
        <xdr:cNvSpPr txBox="1"/>
      </xdr:nvSpPr>
      <xdr:spPr>
        <a:xfrm>
          <a:off x="8924925" y="10679909"/>
          <a:ext cx="6781800" cy="6453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l'obiettivo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fissato dalla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Carta di Bologna firmata nel 2017</a:t>
          </a: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La Carta di Bologna prevede, per le aree verdi, di raggiungere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45 mq di superficie media di verde urbano per abitante entro il 2030. Il valore di riferimento scelto è di 45 mq/ab.</a:t>
          </a:r>
          <a:endParaRPr lang="it-IT">
            <a:effectLst/>
          </a:endParaRPr>
        </a:p>
      </xdr:txBody>
    </xdr:sp>
    <xdr:clientData/>
  </xdr:twoCellAnchor>
  <xdr:twoCellAnchor>
    <xdr:from>
      <xdr:col>13</xdr:col>
      <xdr:colOff>421484</xdr:colOff>
      <xdr:row>30</xdr:row>
      <xdr:rowOff>30961</xdr:rowOff>
    </xdr:from>
    <xdr:to>
      <xdr:col>14</xdr:col>
      <xdr:colOff>535784</xdr:colOff>
      <xdr:row>32</xdr:row>
      <xdr:rowOff>2386</xdr:rowOff>
    </xdr:to>
    <xdr:sp macro="" textlink="">
      <xdr:nvSpPr>
        <xdr:cNvPr id="14" name="Freccia a destra 13">
          <a:extLst>
            <a:ext uri="{FF2B5EF4-FFF2-40B4-BE49-F238E27FC236}">
              <a16:creationId xmlns:a16="http://schemas.microsoft.com/office/drawing/2014/main" id="{1720FF62-00B3-4B2A-946F-E3DA26E8A2BA}"/>
            </a:ext>
          </a:extLst>
        </xdr:cNvPr>
        <xdr:cNvSpPr/>
      </xdr:nvSpPr>
      <xdr:spPr>
        <a:xfrm>
          <a:off x="7584284" y="6241261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388142</xdr:colOff>
      <xdr:row>54</xdr:row>
      <xdr:rowOff>61910</xdr:rowOff>
    </xdr:from>
    <xdr:to>
      <xdr:col>14</xdr:col>
      <xdr:colOff>502442</xdr:colOff>
      <xdr:row>55</xdr:row>
      <xdr:rowOff>185735</xdr:rowOff>
    </xdr:to>
    <xdr:sp macro="" textlink="">
      <xdr:nvSpPr>
        <xdr:cNvPr id="15" name="Freccia a destra 14">
          <a:extLst>
            <a:ext uri="{FF2B5EF4-FFF2-40B4-BE49-F238E27FC236}">
              <a16:creationId xmlns:a16="http://schemas.microsoft.com/office/drawing/2014/main" id="{93F86B75-7705-498F-AA2E-2083CFEADD3C}"/>
            </a:ext>
          </a:extLst>
        </xdr:cNvPr>
        <xdr:cNvSpPr/>
      </xdr:nvSpPr>
      <xdr:spPr>
        <a:xfrm>
          <a:off x="7550942" y="11415710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428624</xdr:colOff>
      <xdr:row>4</xdr:row>
      <xdr:rowOff>83350</xdr:rowOff>
    </xdr:from>
    <xdr:to>
      <xdr:col>14</xdr:col>
      <xdr:colOff>542924</xdr:colOff>
      <xdr:row>6</xdr:row>
      <xdr:rowOff>54775</xdr:rowOff>
    </xdr:to>
    <xdr:sp macro="" textlink="">
      <xdr:nvSpPr>
        <xdr:cNvPr id="16" name="Freccia a destra 15">
          <a:extLst>
            <a:ext uri="{FF2B5EF4-FFF2-40B4-BE49-F238E27FC236}">
              <a16:creationId xmlns:a16="http://schemas.microsoft.com/office/drawing/2014/main" id="{73717C8C-6B54-4FF3-B976-F64139EEFC12}"/>
            </a:ext>
          </a:extLst>
        </xdr:cNvPr>
        <xdr:cNvSpPr/>
      </xdr:nvSpPr>
      <xdr:spPr>
        <a:xfrm>
          <a:off x="8391524" y="864400"/>
          <a:ext cx="1104900" cy="3524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171449</xdr:colOff>
      <xdr:row>12</xdr:row>
      <xdr:rowOff>176211</xdr:rowOff>
    </xdr:from>
    <xdr:to>
      <xdr:col>28</xdr:col>
      <xdr:colOff>47625</xdr:colOff>
      <xdr:row>15</xdr:row>
      <xdr:rowOff>28575</xdr:rowOff>
    </xdr:to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A9C80869-CF3E-4C89-9FD3-3C1295AD4395}"/>
            </a:ext>
          </a:extLst>
        </xdr:cNvPr>
        <xdr:cNvSpPr txBox="1"/>
      </xdr:nvSpPr>
      <xdr:spPr>
        <a:xfrm>
          <a:off x="9734549" y="2976561"/>
          <a:ext cx="8086726" cy="4619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alle tonnellate di CO2</a:t>
          </a:r>
          <a:r>
            <a:rPr lang="it-IT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eq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emesse riferite al patrimonio comunale, quindi ai consumi di energia elettrica e da riscaldamento per gli edifici e ai consumi di carburante per le auto aziendali</a:t>
          </a:r>
          <a:endParaRPr lang="it-IT" sz="1100" b="1"/>
        </a:p>
      </xdr:txBody>
    </xdr:sp>
    <xdr:clientData/>
  </xdr:twoCellAnchor>
  <xdr:twoCellAnchor>
    <xdr:from>
      <xdr:col>15</xdr:col>
      <xdr:colOff>161925</xdr:colOff>
      <xdr:row>15</xdr:row>
      <xdr:rowOff>180974</xdr:rowOff>
    </xdr:from>
    <xdr:to>
      <xdr:col>28</xdr:col>
      <xdr:colOff>57150</xdr:colOff>
      <xdr:row>20</xdr:row>
      <xdr:rowOff>19050</xdr:rowOff>
    </xdr:to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F857E6BC-5C95-4F4C-BF7D-9B0C2DB955BB}"/>
            </a:ext>
          </a:extLst>
        </xdr:cNvPr>
        <xdr:cNvSpPr txBox="1"/>
      </xdr:nvSpPr>
      <xdr:spPr>
        <a:xfrm>
          <a:off x="8924925" y="3181349"/>
          <a:ext cx="8105775" cy="790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da definire caso per caso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Il valore di riferimento è stato scelto considerando i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nuovi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obiettivi nazionali richiesti dal Regolamento (UE) 857/2023 (Effort sharing) definiti nell'ambito del pacchetto Fit for 55. Per l'Italia è richiesta una riduzione complessiva del 43.7% delle emissioni di CO2 rispetto ai livelli del 2005. Come contributo a tale obiettivo, si considera come valore di riferimento il valore di emissioni di CO2 relativo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all'anno 2005 ridotto del 40%.</a:t>
          </a:r>
          <a:endParaRPr lang="it-IT" sz="1100" b="0"/>
        </a:p>
      </xdr:txBody>
    </xdr:sp>
    <xdr:clientData/>
  </xdr:twoCellAnchor>
  <xdr:twoCellAnchor>
    <xdr:from>
      <xdr:col>15</xdr:col>
      <xdr:colOff>171449</xdr:colOff>
      <xdr:row>30</xdr:row>
      <xdr:rowOff>30956</xdr:rowOff>
    </xdr:from>
    <xdr:to>
      <xdr:col>24</xdr:col>
      <xdr:colOff>285750</xdr:colOff>
      <xdr:row>31</xdr:row>
      <xdr:rowOff>180975</xdr:rowOff>
    </xdr:to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98561ED7-3068-49D8-A270-A208A5EF36D4}"/>
            </a:ext>
          </a:extLst>
        </xdr:cNvPr>
        <xdr:cNvSpPr txBox="1"/>
      </xdr:nvSpPr>
      <xdr:spPr>
        <a:xfrm>
          <a:off x="8934449" y="6241256"/>
          <a:ext cx="5886451" cy="3405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percentuale di energia rinnovabile autoprodotta. </a:t>
          </a:r>
          <a:endParaRPr lang="it-IT">
            <a:effectLst/>
          </a:endParaRPr>
        </a:p>
      </xdr:txBody>
    </xdr:sp>
    <xdr:clientData/>
  </xdr:twoCellAnchor>
  <xdr:twoCellAnchor>
    <xdr:from>
      <xdr:col>15</xdr:col>
      <xdr:colOff>161925</xdr:colOff>
      <xdr:row>54</xdr:row>
      <xdr:rowOff>85725</xdr:rowOff>
    </xdr:from>
    <xdr:to>
      <xdr:col>20</xdr:col>
      <xdr:colOff>552450</xdr:colOff>
      <xdr:row>55</xdr:row>
      <xdr:rowOff>161926</xdr:rowOff>
    </xdr:to>
    <xdr:sp macro="" textlink="">
      <xdr:nvSpPr>
        <xdr:cNvPr id="21" name="CasellaDiTesto 20">
          <a:extLst>
            <a:ext uri="{FF2B5EF4-FFF2-40B4-BE49-F238E27FC236}">
              <a16:creationId xmlns:a16="http://schemas.microsoft.com/office/drawing/2014/main" id="{194C97A4-5A34-448B-921A-6BB7980247BA}"/>
            </a:ext>
          </a:extLst>
        </xdr:cNvPr>
        <xdr:cNvSpPr txBox="1"/>
      </xdr:nvSpPr>
      <xdr:spPr>
        <a:xfrm>
          <a:off x="8924925" y="11439525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15</xdr:col>
      <xdr:colOff>180975</xdr:colOff>
      <xdr:row>2</xdr:row>
      <xdr:rowOff>142875</xdr:rowOff>
    </xdr:from>
    <xdr:to>
      <xdr:col>24</xdr:col>
      <xdr:colOff>228600</xdr:colOff>
      <xdr:row>6</xdr:row>
      <xdr:rowOff>392905</xdr:rowOff>
    </xdr:to>
    <xdr:sp macro="" textlink="">
      <xdr:nvSpPr>
        <xdr:cNvPr id="22" name="CasellaDiTesto 21">
          <a:extLst>
            <a:ext uri="{FF2B5EF4-FFF2-40B4-BE49-F238E27FC236}">
              <a16:creationId xmlns:a16="http://schemas.microsoft.com/office/drawing/2014/main" id="{61B410BD-A8AE-4A70-A731-EBDC8BCAAF4B}"/>
            </a:ext>
          </a:extLst>
        </xdr:cNvPr>
        <xdr:cNvSpPr txBox="1"/>
      </xdr:nvSpPr>
      <xdr:spPr>
        <a:xfrm>
          <a:off x="9744075" y="542925"/>
          <a:ext cx="5819775" cy="10120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Scegliere</a:t>
          </a:r>
          <a:r>
            <a:rPr lang="it-IT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 popolare solo 3 dei 5 indicatori presenti per l'area tematica Energy and climate.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N.B.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Lasciare vuota la cella evidenziata in verde dell'indicatore che non viene scelto.</a:t>
          </a:r>
          <a:endParaRPr lang="it-IT">
            <a:effectLst/>
          </a:endParaRPr>
        </a:p>
        <a:p>
          <a:endParaRPr lang="it-IT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Energy and climate Index = Media dei 3 indici Energy scelti</a:t>
          </a:r>
          <a:endParaRPr lang="it-IT" sz="1100" b="0"/>
        </a:p>
      </xdr:txBody>
    </xdr:sp>
    <xdr:clientData/>
  </xdr:twoCellAnchor>
  <xdr:twoCellAnchor>
    <xdr:from>
      <xdr:col>13</xdr:col>
      <xdr:colOff>390525</xdr:colOff>
      <xdr:row>68</xdr:row>
      <xdr:rowOff>26192</xdr:rowOff>
    </xdr:from>
    <xdr:to>
      <xdr:col>14</xdr:col>
      <xdr:colOff>504825</xdr:colOff>
      <xdr:row>69</xdr:row>
      <xdr:rowOff>150017</xdr:rowOff>
    </xdr:to>
    <xdr:sp macro="" textlink="">
      <xdr:nvSpPr>
        <xdr:cNvPr id="23" name="Freccia a destra 22">
          <a:extLst>
            <a:ext uri="{FF2B5EF4-FFF2-40B4-BE49-F238E27FC236}">
              <a16:creationId xmlns:a16="http://schemas.microsoft.com/office/drawing/2014/main" id="{1F93062E-AD8A-41EF-AA75-564483749F28}"/>
            </a:ext>
          </a:extLst>
        </xdr:cNvPr>
        <xdr:cNvSpPr/>
      </xdr:nvSpPr>
      <xdr:spPr>
        <a:xfrm>
          <a:off x="8353425" y="7236617"/>
          <a:ext cx="1104900" cy="314325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171450</xdr:colOff>
      <xdr:row>67</xdr:row>
      <xdr:rowOff>80958</xdr:rowOff>
    </xdr:from>
    <xdr:to>
      <xdr:col>28</xdr:col>
      <xdr:colOff>152400</xdr:colOff>
      <xdr:row>70</xdr:row>
      <xdr:rowOff>133350</xdr:rowOff>
    </xdr:to>
    <xdr:sp macro="" textlink="">
      <xdr:nvSpPr>
        <xdr:cNvPr id="24" name="CasellaDiTesto 23">
          <a:extLst>
            <a:ext uri="{FF2B5EF4-FFF2-40B4-BE49-F238E27FC236}">
              <a16:creationId xmlns:a16="http://schemas.microsoft.com/office/drawing/2014/main" id="{2663E2E4-CABF-4D1B-A2CE-05E98F2B8B67}"/>
            </a:ext>
          </a:extLst>
        </xdr:cNvPr>
        <xdr:cNvSpPr txBox="1"/>
      </xdr:nvSpPr>
      <xdr:spPr>
        <a:xfrm>
          <a:off x="9734550" y="14663733"/>
          <a:ext cx="8191500" cy="6238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da definire caso per caso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Il valore di riferimento è stato scelto considerando l'obiettivo previsto dalla proposta di Nature restoration law della Commissione europea che prevede un aumento del 5% </a:t>
          </a:r>
          <a:r>
            <a:rPr lang="it-IT"/>
            <a:t>degli spazi verdi urbani nelle città, nelle piccole città e nei sobborghi entro il 2050 rispetto al 2021.</a:t>
          </a:r>
          <a:endParaRPr lang="it-IT" sz="1100" b="1"/>
        </a:p>
      </xdr:txBody>
    </xdr:sp>
    <xdr:clientData/>
  </xdr:twoCellAnchor>
  <xdr:twoCellAnchor>
    <xdr:from>
      <xdr:col>13</xdr:col>
      <xdr:colOff>400050</xdr:colOff>
      <xdr:row>71</xdr:row>
      <xdr:rowOff>64295</xdr:rowOff>
    </xdr:from>
    <xdr:to>
      <xdr:col>14</xdr:col>
      <xdr:colOff>514350</xdr:colOff>
      <xdr:row>72</xdr:row>
      <xdr:rowOff>190501</xdr:rowOff>
    </xdr:to>
    <xdr:sp macro="" textlink="">
      <xdr:nvSpPr>
        <xdr:cNvPr id="28" name="Freccia a destra 27">
          <a:extLst>
            <a:ext uri="{FF2B5EF4-FFF2-40B4-BE49-F238E27FC236}">
              <a16:creationId xmlns:a16="http://schemas.microsoft.com/office/drawing/2014/main" id="{E2B6B560-3908-401D-8304-AB5ED42D0BFE}"/>
            </a:ext>
          </a:extLst>
        </xdr:cNvPr>
        <xdr:cNvSpPr/>
      </xdr:nvSpPr>
      <xdr:spPr>
        <a:xfrm>
          <a:off x="8362950" y="7846220"/>
          <a:ext cx="1104900" cy="373856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180974</xdr:colOff>
      <xdr:row>71</xdr:row>
      <xdr:rowOff>133351</xdr:rowOff>
    </xdr:from>
    <xdr:to>
      <xdr:col>20</xdr:col>
      <xdr:colOff>571499</xdr:colOff>
      <xdr:row>72</xdr:row>
      <xdr:rowOff>152402</xdr:rowOff>
    </xdr:to>
    <xdr:sp macro="" textlink="">
      <xdr:nvSpPr>
        <xdr:cNvPr id="29" name="CasellaDiTesto 28">
          <a:extLst>
            <a:ext uri="{FF2B5EF4-FFF2-40B4-BE49-F238E27FC236}">
              <a16:creationId xmlns:a16="http://schemas.microsoft.com/office/drawing/2014/main" id="{48B855C3-BE03-4785-911E-F7610316C30C}"/>
            </a:ext>
          </a:extLst>
        </xdr:cNvPr>
        <xdr:cNvSpPr txBox="1"/>
      </xdr:nvSpPr>
      <xdr:spPr>
        <a:xfrm>
          <a:off x="9744074" y="7915276"/>
          <a:ext cx="3514725" cy="266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421484</xdr:colOff>
      <xdr:row>64</xdr:row>
      <xdr:rowOff>30961</xdr:rowOff>
    </xdr:from>
    <xdr:to>
      <xdr:col>14</xdr:col>
      <xdr:colOff>535784</xdr:colOff>
      <xdr:row>66</xdr:row>
      <xdr:rowOff>2386</xdr:rowOff>
    </xdr:to>
    <xdr:sp macro="" textlink="">
      <xdr:nvSpPr>
        <xdr:cNvPr id="30" name="Freccia a destra 29">
          <a:extLst>
            <a:ext uri="{FF2B5EF4-FFF2-40B4-BE49-F238E27FC236}">
              <a16:creationId xmlns:a16="http://schemas.microsoft.com/office/drawing/2014/main" id="{739463EE-B271-4F80-9EF5-D031073F885A}"/>
            </a:ext>
          </a:extLst>
        </xdr:cNvPr>
        <xdr:cNvSpPr/>
      </xdr:nvSpPr>
      <xdr:spPr>
        <a:xfrm>
          <a:off x="8384384" y="6479386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171449</xdr:colOff>
      <xdr:row>64</xdr:row>
      <xdr:rowOff>30955</xdr:rowOff>
    </xdr:from>
    <xdr:to>
      <xdr:col>24</xdr:col>
      <xdr:colOff>285750</xdr:colOff>
      <xdr:row>66</xdr:row>
      <xdr:rowOff>123824</xdr:rowOff>
    </xdr:to>
    <xdr:sp macro="" textlink="">
      <xdr:nvSpPr>
        <xdr:cNvPr id="31" name="CasellaDiTesto 30">
          <a:extLst>
            <a:ext uri="{FF2B5EF4-FFF2-40B4-BE49-F238E27FC236}">
              <a16:creationId xmlns:a16="http://schemas.microsoft.com/office/drawing/2014/main" id="{A538EDB9-98AD-471D-8A36-E5C3242848E8}"/>
            </a:ext>
          </a:extLst>
        </xdr:cNvPr>
        <xdr:cNvSpPr txBox="1"/>
      </xdr:nvSpPr>
      <xdr:spPr>
        <a:xfrm>
          <a:off x="9734549" y="14042230"/>
          <a:ext cx="5886451" cy="4738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densità di verde urbano calcolata come rapporto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percentuale di aree verdi su superficie comunale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it-IT">
            <a:effectLst/>
          </a:endParaRPr>
        </a:p>
      </xdr:txBody>
    </xdr:sp>
    <xdr:clientData/>
  </xdr:twoCellAnchor>
  <xdr:twoCellAnchor>
    <xdr:from>
      <xdr:col>13</xdr:col>
      <xdr:colOff>419100</xdr:colOff>
      <xdr:row>85</xdr:row>
      <xdr:rowOff>71437</xdr:rowOff>
    </xdr:from>
    <xdr:to>
      <xdr:col>14</xdr:col>
      <xdr:colOff>533400</xdr:colOff>
      <xdr:row>87</xdr:row>
      <xdr:rowOff>4762</xdr:rowOff>
    </xdr:to>
    <xdr:sp macro="" textlink="">
      <xdr:nvSpPr>
        <xdr:cNvPr id="20" name="Freccia a destra 19">
          <a:extLst>
            <a:ext uri="{FF2B5EF4-FFF2-40B4-BE49-F238E27FC236}">
              <a16:creationId xmlns:a16="http://schemas.microsoft.com/office/drawing/2014/main" id="{9E0AF8C4-2F13-45EB-88A9-48EA312362F1}"/>
            </a:ext>
          </a:extLst>
        </xdr:cNvPr>
        <xdr:cNvSpPr/>
      </xdr:nvSpPr>
      <xdr:spPr>
        <a:xfrm>
          <a:off x="8382000" y="19254787"/>
          <a:ext cx="1104900" cy="314325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200025</xdr:colOff>
      <xdr:row>85</xdr:row>
      <xdr:rowOff>50003</xdr:rowOff>
    </xdr:from>
    <xdr:to>
      <xdr:col>28</xdr:col>
      <xdr:colOff>180975</xdr:colOff>
      <xdr:row>87</xdr:row>
      <xdr:rowOff>9525</xdr:rowOff>
    </xdr:to>
    <xdr:sp macro="" textlink="">
      <xdr:nvSpPr>
        <xdr:cNvPr id="32" name="CasellaDiTesto 31">
          <a:extLst>
            <a:ext uri="{FF2B5EF4-FFF2-40B4-BE49-F238E27FC236}">
              <a16:creationId xmlns:a16="http://schemas.microsoft.com/office/drawing/2014/main" id="{03BF2876-7C5A-4644-938D-18157460AE9E}"/>
            </a:ext>
          </a:extLst>
        </xdr:cNvPr>
        <xdr:cNvSpPr txBox="1"/>
      </xdr:nvSpPr>
      <xdr:spPr>
        <a:xfrm>
          <a:off x="9763125" y="19233353"/>
          <a:ext cx="8191500" cy="3405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Il valore di riferimento è stato scelto considerando il valore proposto dall'OMS e pari a 300 m</a:t>
          </a:r>
          <a:r>
            <a:rPr lang="it-IT"/>
            <a:t>.</a:t>
          </a:r>
          <a:endParaRPr lang="it-IT" sz="1100" b="1"/>
        </a:p>
      </xdr:txBody>
    </xdr:sp>
    <xdr:clientData/>
  </xdr:twoCellAnchor>
  <xdr:twoCellAnchor>
    <xdr:from>
      <xdr:col>13</xdr:col>
      <xdr:colOff>428625</xdr:colOff>
      <xdr:row>88</xdr:row>
      <xdr:rowOff>23815</xdr:rowOff>
    </xdr:from>
    <xdr:to>
      <xdr:col>14</xdr:col>
      <xdr:colOff>542925</xdr:colOff>
      <xdr:row>90</xdr:row>
      <xdr:rowOff>7146</xdr:rowOff>
    </xdr:to>
    <xdr:sp macro="" textlink="">
      <xdr:nvSpPr>
        <xdr:cNvPr id="34" name="Freccia a destra 33">
          <a:extLst>
            <a:ext uri="{FF2B5EF4-FFF2-40B4-BE49-F238E27FC236}">
              <a16:creationId xmlns:a16="http://schemas.microsoft.com/office/drawing/2014/main" id="{417B5C30-2506-4FFA-AA8F-468DF79AA246}"/>
            </a:ext>
          </a:extLst>
        </xdr:cNvPr>
        <xdr:cNvSpPr/>
      </xdr:nvSpPr>
      <xdr:spPr>
        <a:xfrm>
          <a:off x="8391525" y="19788190"/>
          <a:ext cx="1104900" cy="364331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209549</xdr:colOff>
      <xdr:row>88</xdr:row>
      <xdr:rowOff>92871</xdr:rowOff>
    </xdr:from>
    <xdr:to>
      <xdr:col>20</xdr:col>
      <xdr:colOff>600074</xdr:colOff>
      <xdr:row>89</xdr:row>
      <xdr:rowOff>159547</xdr:rowOff>
    </xdr:to>
    <xdr:sp macro="" textlink="">
      <xdr:nvSpPr>
        <xdr:cNvPr id="35" name="CasellaDiTesto 34">
          <a:extLst>
            <a:ext uri="{FF2B5EF4-FFF2-40B4-BE49-F238E27FC236}">
              <a16:creationId xmlns:a16="http://schemas.microsoft.com/office/drawing/2014/main" id="{91665BA2-F8DC-4605-9A64-FD94A24BB01C}"/>
            </a:ext>
          </a:extLst>
        </xdr:cNvPr>
        <xdr:cNvSpPr txBox="1"/>
      </xdr:nvSpPr>
      <xdr:spPr>
        <a:xfrm>
          <a:off x="9772649" y="19857246"/>
          <a:ext cx="3514725" cy="2571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 dell'indice specifico  I</a:t>
          </a:r>
          <a:r>
            <a:rPr lang="it-IT" sz="1100" b="0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 S / R ) x 100 </a:t>
          </a:r>
          <a:endParaRPr lang="it-IT" sz="1100" b="1"/>
        </a:p>
      </xdr:txBody>
    </xdr:sp>
    <xdr:clientData/>
  </xdr:twoCellAnchor>
  <xdr:twoCellAnchor>
    <xdr:from>
      <xdr:col>13</xdr:col>
      <xdr:colOff>450059</xdr:colOff>
      <xdr:row>81</xdr:row>
      <xdr:rowOff>95256</xdr:rowOff>
    </xdr:from>
    <xdr:to>
      <xdr:col>14</xdr:col>
      <xdr:colOff>564359</xdr:colOff>
      <xdr:row>82</xdr:row>
      <xdr:rowOff>114306</xdr:rowOff>
    </xdr:to>
    <xdr:sp macro="" textlink="">
      <xdr:nvSpPr>
        <xdr:cNvPr id="36" name="Freccia a destra 35">
          <a:extLst>
            <a:ext uri="{FF2B5EF4-FFF2-40B4-BE49-F238E27FC236}">
              <a16:creationId xmlns:a16="http://schemas.microsoft.com/office/drawing/2014/main" id="{6AD2B635-328C-4CDE-8665-BEF0CFF17993}"/>
            </a:ext>
          </a:extLst>
        </xdr:cNvPr>
        <xdr:cNvSpPr/>
      </xdr:nvSpPr>
      <xdr:spPr>
        <a:xfrm>
          <a:off x="8412959" y="18211806"/>
          <a:ext cx="110490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200024</xdr:colOff>
      <xdr:row>81</xdr:row>
      <xdr:rowOff>66675</xdr:rowOff>
    </xdr:from>
    <xdr:to>
      <xdr:col>24</xdr:col>
      <xdr:colOff>314325</xdr:colOff>
      <xdr:row>82</xdr:row>
      <xdr:rowOff>207169</xdr:rowOff>
    </xdr:to>
    <xdr:sp macro="" textlink="">
      <xdr:nvSpPr>
        <xdr:cNvPr id="37" name="CasellaDiTesto 36">
          <a:extLst>
            <a:ext uri="{FF2B5EF4-FFF2-40B4-BE49-F238E27FC236}">
              <a16:creationId xmlns:a16="http://schemas.microsoft.com/office/drawing/2014/main" id="{4F8287A8-6960-43F9-9BB2-8D996AF0F710}"/>
            </a:ext>
          </a:extLst>
        </xdr:cNvPr>
        <xdr:cNvSpPr txBox="1"/>
      </xdr:nvSpPr>
      <xdr:spPr>
        <a:xfrm>
          <a:off x="9763124" y="18183225"/>
          <a:ext cx="5886451" cy="4738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Inserire il dato relativo alla distanza media tra le abitazioni e l'area verde più</a:t>
          </a:r>
          <a:r>
            <a:rPr lang="it-IT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vicina di dimensioni superiori a 0,5 ettari</a:t>
          </a:r>
          <a:r>
            <a:rPr lang="it-IT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</a:t>
          </a:r>
          <a:endParaRPr lang="it-IT">
            <a:effectLst/>
          </a:endParaRPr>
        </a:p>
      </xdr:txBody>
    </xdr:sp>
    <xdr:clientData/>
  </xdr:twoCellAnchor>
  <xdr:twoCellAnchor editAs="oneCell">
    <xdr:from>
      <xdr:col>22</xdr:col>
      <xdr:colOff>565150</xdr:colOff>
      <xdr:row>20</xdr:row>
      <xdr:rowOff>196850</xdr:rowOff>
    </xdr:from>
    <xdr:to>
      <xdr:col>25</xdr:col>
      <xdr:colOff>387350</xdr:colOff>
      <xdr:row>26</xdr:row>
      <xdr:rowOff>71385</xdr:rowOff>
    </xdr:to>
    <xdr:pic>
      <xdr:nvPicPr>
        <xdr:cNvPr id="39" name="Immagine 38">
          <a:extLst>
            <a:ext uri="{FF2B5EF4-FFF2-40B4-BE49-F238E27FC236}">
              <a16:creationId xmlns:a16="http://schemas.microsoft.com/office/drawing/2014/main" id="{C25C2601-6890-4434-9DFF-47489A02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0" y="4594225"/>
          <a:ext cx="1631950" cy="1335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587374</xdr:colOff>
      <xdr:row>37</xdr:row>
      <xdr:rowOff>187325</xdr:rowOff>
    </xdr:from>
    <xdr:to>
      <xdr:col>25</xdr:col>
      <xdr:colOff>361949</xdr:colOff>
      <xdr:row>43</xdr:row>
      <xdr:rowOff>85659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id="{2ADAC934-374F-FC0D-92BE-B654AE353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2624" y="8283575"/>
          <a:ext cx="1584325" cy="13588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590550</xdr:colOff>
      <xdr:row>55</xdr:row>
      <xdr:rowOff>28575</xdr:rowOff>
    </xdr:from>
    <xdr:to>
      <xdr:col>25</xdr:col>
      <xdr:colOff>365125</xdr:colOff>
      <xdr:row>60</xdr:row>
      <xdr:rowOff>184084</xdr:rowOff>
    </xdr:to>
    <xdr:pic>
      <xdr:nvPicPr>
        <xdr:cNvPr id="41" name="Immagine 40">
          <a:extLst>
            <a:ext uri="{FF2B5EF4-FFF2-40B4-BE49-F238E27FC236}">
              <a16:creationId xmlns:a16="http://schemas.microsoft.com/office/drawing/2014/main" id="{CC45AE42-3919-4D88-9975-59A859DB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55800" y="12220575"/>
          <a:ext cx="1584325" cy="1346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561975</xdr:colOff>
      <xdr:row>71</xdr:row>
      <xdr:rowOff>146050</xdr:rowOff>
    </xdr:from>
    <xdr:to>
      <xdr:col>25</xdr:col>
      <xdr:colOff>479425</xdr:colOff>
      <xdr:row>78</xdr:row>
      <xdr:rowOff>116814</xdr:rowOff>
    </xdr:to>
    <xdr:pic>
      <xdr:nvPicPr>
        <xdr:cNvPr id="42" name="Immagine 41">
          <a:extLst>
            <a:ext uri="{FF2B5EF4-FFF2-40B4-BE49-F238E27FC236}">
              <a16:creationId xmlns:a16="http://schemas.microsoft.com/office/drawing/2014/main" id="{5BF0D994-C1F4-FE79-E061-9A279846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7225" y="15830550"/>
          <a:ext cx="1727200" cy="1478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98425</xdr:colOff>
      <xdr:row>88</xdr:row>
      <xdr:rowOff>142875</xdr:rowOff>
    </xdr:from>
    <xdr:to>
      <xdr:col>25</xdr:col>
      <xdr:colOff>523875</xdr:colOff>
      <xdr:row>95</xdr:row>
      <xdr:rowOff>103135</xdr:rowOff>
    </xdr:to>
    <xdr:pic>
      <xdr:nvPicPr>
        <xdr:cNvPr id="43" name="Immagine 42">
          <a:extLst>
            <a:ext uri="{FF2B5EF4-FFF2-40B4-BE49-F238E27FC236}">
              <a16:creationId xmlns:a16="http://schemas.microsoft.com/office/drawing/2014/main" id="{C3AE5816-5BD4-4647-AB94-16CE5340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6925" y="20034250"/>
          <a:ext cx="1631950" cy="1325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276225</xdr:colOff>
      <xdr:row>2</xdr:row>
      <xdr:rowOff>104776</xdr:rowOff>
    </xdr:from>
    <xdr:to>
      <xdr:col>30</xdr:col>
      <xdr:colOff>9525</xdr:colOff>
      <xdr:row>14</xdr:row>
      <xdr:rowOff>419100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sellaDiTesto 1">
              <a:extLst>
                <a:ext uri="{FF2B5EF4-FFF2-40B4-BE49-F238E27FC236}">
                  <a16:creationId xmlns:a16="http://schemas.microsoft.com/office/drawing/2014/main" id="{913BB76A-E93F-666F-2C22-1AD4E6577E95}"/>
                </a:ext>
              </a:extLst>
            </xdr:cNvPr>
            <xdr:cNvSpPr txBox="1"/>
          </xdr:nvSpPr>
          <xdr:spPr>
            <a:xfrm>
              <a:off x="7134225" y="485776"/>
              <a:ext cx="11315700" cy="3076574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it-IT"/>
                <a:t>Il calcolo dell'Indicatore sulla connettività, in accordo con quanto previsto con l'indicatore n.2 del City Biodiversity Index,</a:t>
              </a:r>
              <a:r>
                <a:rPr lang="it-IT" baseline="0"/>
                <a:t> </a:t>
              </a:r>
              <a:r>
                <a:rPr lang="it-IT"/>
                <a:t>prevede un processo in due step: </a:t>
              </a:r>
            </a:p>
            <a:p>
              <a:r>
                <a:rPr lang="it-IT"/>
                <a:t>- il primo step prevede il calcolo della dimensione effettiva della mesh (EMS</a:t>
              </a:r>
              <a:r>
                <a:rPr lang="it-IT" baseline="0"/>
                <a:t> - E</a:t>
              </a:r>
              <a:r>
                <a:rPr lang="it-IT"/>
                <a:t>ffective Mesh Size)*:</a:t>
              </a:r>
            </a:p>
            <a:p>
              <a:endParaRPr lang="it-IT"/>
            </a:p>
            <a:p>
              <a:pPr algn="ctr"/>
              <a:r>
                <a:rPr lang="it-IT" baseline="0"/>
                <a:t> 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it-IT" b="0" i="0">
                      <a:latin typeface="Cambria Math" panose="02040503050406030204" pitchFamily="18" charset="0"/>
                    </a:rPr>
                    <m:t>EMS</m:t>
                  </m:r>
                  <m:r>
                    <a:rPr lang="it-IT" i="1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it-IT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it-IT" b="0" i="1">
                          <a:latin typeface="Cambria Math" panose="02040503050406030204" pitchFamily="18" charset="0"/>
                        </a:rPr>
                        <m:t>1</m:t>
                      </m:r>
                    </m:num>
                    <m:den>
                      <m:sSub>
                        <m:sSubPr>
                          <m:ctrlPr>
                            <a:rPr lang="it-IT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a:rPr lang="it-IT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e>
                        <m:sub>
                          <m:r>
                            <a:rPr lang="it-IT" b="0" i="1">
                              <a:latin typeface="Cambria Math" panose="02040503050406030204" pitchFamily="18" charset="0"/>
                            </a:rPr>
                            <m:t>𝑡𝑜𝑡𝑎𝑙</m:t>
                          </m:r>
                        </m:sub>
                      </m:sSub>
                    </m:den>
                  </m:f>
                  <m:d>
                    <m:dPr>
                      <m:ctrlPr>
                        <a:rPr lang="it-IT" i="1">
                          <a:latin typeface="Cambria Math" panose="02040503050406030204" pitchFamily="18" charset="0"/>
                        </a:rPr>
                      </m:ctrlPr>
                    </m:dPr>
                    <m:e>
                      <m:sSubSup>
                        <m:sSubSupPr>
                          <m:ctrlPr>
                            <a:rPr lang="it-IT" i="1">
                              <a:latin typeface="Cambria Math" panose="02040503050406030204" pitchFamily="18" charset="0"/>
                            </a:rPr>
                          </m:ctrlPr>
                        </m:sSubSupPr>
                        <m:e>
                          <m:r>
                            <a:rPr lang="it-IT" b="0" i="1">
                              <a:latin typeface="Cambria Math" panose="02040503050406030204" pitchFamily="18" charset="0"/>
                            </a:rPr>
                            <m:t>𝐴</m:t>
                          </m:r>
                        </m:e>
                        <m:sub>
                          <m:r>
                            <a:rPr lang="it-IT" b="0" i="1">
                              <a:latin typeface="Cambria Math" panose="02040503050406030204" pitchFamily="18" charset="0"/>
                            </a:rPr>
                            <m:t>𝐺</m:t>
                          </m:r>
                          <m:r>
                            <a:rPr lang="it-IT" b="0" i="1">
                              <a:latin typeface="Cambria Math" panose="02040503050406030204" pitchFamily="18" charset="0"/>
                            </a:rPr>
                            <m:t>1</m:t>
                          </m:r>
                        </m:sub>
                        <m:sup>
                          <m:r>
                            <a:rPr lang="it-IT" b="0" i="1">
                              <a:latin typeface="Cambria Math" panose="02040503050406030204" pitchFamily="18" charset="0"/>
                            </a:rPr>
                            <m:t>2</m:t>
                          </m:r>
                        </m:sup>
                      </m:sSubSup>
                      <m:r>
                        <a:rPr lang="it-IT" b="0" i="1">
                          <a:latin typeface="Cambria Math" panose="02040503050406030204" pitchFamily="18" charset="0"/>
                        </a:rPr>
                        <m:t>+</m:t>
                      </m:r>
                      <m:sSubSup>
                        <m:sSubSupPr>
                          <m:ctrlPr>
                            <a:rPr lang="it-IT" sz="110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SupPr>
                        <m:e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</m:t>
                          </m:r>
                        </m:e>
                        <m:sub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𝐺</m:t>
                          </m:r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2</m:t>
                          </m:r>
                        </m:sub>
                        <m:sup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2</m:t>
                          </m:r>
                        </m:sup>
                      </m:sSubSup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+</m:t>
                      </m:r>
                      <m:sSubSup>
                        <m:sSubSupPr>
                          <m:ctrlPr>
                            <a:rPr lang="it-IT" sz="110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SupPr>
                        <m:e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</m:t>
                          </m:r>
                        </m:e>
                        <m:sub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𝐺</m:t>
                          </m:r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3</m:t>
                          </m:r>
                        </m:sub>
                        <m:sup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2</m:t>
                          </m:r>
                        </m:sup>
                      </m:sSubSup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+…+</m:t>
                      </m:r>
                      <m:sSubSup>
                        <m:sSubSupPr>
                          <m:ctrlPr>
                            <a:rPr lang="it-IT" sz="110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SupPr>
                        <m:e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</m:t>
                          </m:r>
                        </m:e>
                        <m:sub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𝐺𝑛</m:t>
                          </m:r>
                        </m:sub>
                        <m:sup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2</m:t>
                          </m:r>
                        </m:sup>
                      </m:sSubSup>
                    </m:e>
                  </m:d>
                </m:oMath>
              </a14:m>
              <a:endParaRPr lang="it-IT"/>
            </a:p>
            <a:p>
              <a:pPr algn="l"/>
              <a:r>
                <a:rPr lang="it-IT"/>
                <a:t>    dove: </a:t>
              </a:r>
            </a:p>
            <a:p>
              <a:pPr algn="l"/>
              <a:r>
                <a:rPr lang="it-IT"/>
                <a:t>     A</a:t>
              </a:r>
              <a:r>
                <a:rPr lang="it-IT" baseline="-25000"/>
                <a:t>total</a:t>
              </a:r>
              <a:r>
                <a:rPr lang="it-IT" baseline="0"/>
                <a:t> = l'area complessiva di tutte le aree naturali</a:t>
              </a:r>
            </a:p>
            <a:p>
              <a:pPr algn="l"/>
              <a:r>
                <a:rPr lang="it-IT" baseline="0"/>
                <a:t>     A</a:t>
              </a:r>
              <a:r>
                <a:rPr lang="it-IT" baseline="-25000"/>
                <a:t>G1 </a:t>
              </a:r>
              <a:r>
                <a:rPr lang="it-IT" baseline="0"/>
                <a:t>...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Gn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</a:t>
              </a:r>
              <a:r>
                <a:rPr lang="it-IT"/>
                <a:t>rappresentano le dimensioni di ciascuna area naturale con una distanza dalle altre maggiore o</a:t>
              </a:r>
              <a:r>
                <a:rPr lang="it-IT" baseline="0"/>
                <a:t> </a:t>
              </a:r>
              <a:r>
                <a:rPr lang="it-IT"/>
                <a:t>uguale a 100  m. </a:t>
              </a:r>
            </a:p>
            <a:p>
              <a:pPr algn="l"/>
              <a:r>
                <a:rPr lang="it-IT"/>
                <a:t>     n</a:t>
              </a:r>
              <a:r>
                <a:rPr lang="it-IT" baseline="0"/>
                <a:t> = il numero totale di aree naturali </a:t>
              </a:r>
            </a:p>
            <a:p>
              <a:pPr algn="l"/>
              <a:endParaRPr lang="it-IT"/>
            </a:p>
            <a:p>
              <a:r>
                <a:rPr lang="it-IT"/>
                <a:t>- il secondo step prevede la normalizzazione dell'EMS in base alle dimensioni della città:</a:t>
              </a:r>
              <a:r>
                <a:rPr lang="it-IT" baseline="0"/>
                <a:t>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it-IT" sz="1100" b="0" i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Index</m:t>
                  </m:r>
                  <m:r>
                    <a:rPr lang="it-IT" sz="110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=</m:t>
                  </m:r>
                  <m:f>
                    <m:f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𝐸𝑀𝑆</m:t>
                      </m:r>
                    </m:num>
                    <m:den>
                      <m:sSub>
                        <m:sSubPr>
                          <m:ctrlPr>
                            <a:rPr lang="it-IT" sz="110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bPr>
                        <m:e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𝐴</m:t>
                          </m:r>
                        </m:e>
                        <m:sub>
                          <m:r>
                            <a:rPr lang="it-IT" sz="1100" b="0" i="1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𝑡𝑜𝑡𝑎𝑙</m:t>
                          </m:r>
                        </m:sub>
                      </m:sSub>
                    </m:den>
                  </m:f>
                </m:oMath>
              </a14:m>
              <a:endParaRPr lang="it-IT"/>
            </a:p>
            <a:p>
              <a:endParaRPr lang="it-IT" sz="1100" b="0" i="0" u="none" strike="noStrike" baseline="0">
                <a:solidFill>
                  <a:schemeClr val="dk1"/>
                </a:solidFill>
                <a:latin typeface="+mn-lt"/>
                <a:ea typeface="+mn-ea"/>
                <a:cs typeface="+mn-cs"/>
              </a:endParaRPr>
            </a:p>
            <a:p>
              <a:r>
                <a:rPr lang="it-IT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N.B.</a:t>
              </a:r>
            </a:p>
            <a:p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*L'E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ffective Mesh Size (EMS) </a:t>
              </a:r>
              <a:r>
                <a:rPr lang="it-IT"/>
                <a:t>è un'espressione della probabilità che due punti scelti casualmente all'interno delle aree naturali di una città si trovino nello stesso appezzamento o siano considerati connessi (&lt; 100 m tra gli appezzamenti senza barriere significative). Può anche essere interpretata come la capacità di due animali della stessa specie, posizionati casualmente nelle aree naturali, di incontrarsi. Maggiore è il numero di barriere presenti nel paesaggio, minore è la probabilità che i due punti siano connessi e minore è la dimensione effettiva della maglia. Pertanto, valori più elevati della dimensione effettiva della maglia indicano una maggiore connettività. </a:t>
              </a:r>
              <a:endParaRPr lang="it-IT" sz="1100" b="0" i="0" u="none" strike="noStrike" baseline="0">
                <a:solidFill>
                  <a:schemeClr val="dk1"/>
                </a:solidFill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2" name="CasellaDiTesto 1">
              <a:extLst>
                <a:ext uri="{FF2B5EF4-FFF2-40B4-BE49-F238E27FC236}">
                  <a16:creationId xmlns:a16="http://schemas.microsoft.com/office/drawing/2014/main" id="{913BB76A-E93F-666F-2C22-1AD4E6577E95}"/>
                </a:ext>
              </a:extLst>
            </xdr:cNvPr>
            <xdr:cNvSpPr txBox="1"/>
          </xdr:nvSpPr>
          <xdr:spPr>
            <a:xfrm>
              <a:off x="7134225" y="485776"/>
              <a:ext cx="11315700" cy="3076574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it-IT"/>
                <a:t>Il calcolo dell'Indicatore sulla connettività, in accordo con quanto previsto con l'indicatore n.2 del City Biodiversity Index,</a:t>
              </a:r>
              <a:r>
                <a:rPr lang="it-IT" baseline="0"/>
                <a:t> </a:t>
              </a:r>
              <a:r>
                <a:rPr lang="it-IT"/>
                <a:t>prevede un processo in due step: </a:t>
              </a:r>
            </a:p>
            <a:p>
              <a:r>
                <a:rPr lang="it-IT"/>
                <a:t>- il primo step prevede il calcolo della dimensione effettiva della mesh (EMS</a:t>
              </a:r>
              <a:r>
                <a:rPr lang="it-IT" baseline="0"/>
                <a:t> - E</a:t>
              </a:r>
              <a:r>
                <a:rPr lang="it-IT"/>
                <a:t>ffective Mesh Size)*:</a:t>
              </a:r>
            </a:p>
            <a:p>
              <a:endParaRPr lang="it-IT"/>
            </a:p>
            <a:p>
              <a:pPr algn="ctr"/>
              <a:r>
                <a:rPr lang="it-IT" baseline="0"/>
                <a:t> </a:t>
              </a:r>
              <a:r>
                <a:rPr lang="it-IT" b="0" i="0">
                  <a:latin typeface="Cambria Math" panose="02040503050406030204" pitchFamily="18" charset="0"/>
                </a:rPr>
                <a:t>EMS</a:t>
              </a:r>
              <a:r>
                <a:rPr lang="it-IT" i="0">
                  <a:latin typeface="Cambria Math" panose="02040503050406030204" pitchFamily="18" charset="0"/>
                </a:rPr>
                <a:t>=</a:t>
              </a:r>
              <a:r>
                <a:rPr lang="it-IT" b="0" i="0">
                  <a:latin typeface="Cambria Math" panose="02040503050406030204" pitchFamily="18" charset="0"/>
                </a:rPr>
                <a:t>1/𝐴_𝑡𝑜𝑡𝑎𝑙  </a:t>
              </a:r>
              <a:r>
                <a:rPr lang="it-IT" i="0">
                  <a:latin typeface="Cambria Math" panose="02040503050406030204" pitchFamily="18" charset="0"/>
                </a:rPr>
                <a:t>(</a:t>
              </a:r>
              <a:r>
                <a:rPr lang="it-IT" b="0" i="0">
                  <a:latin typeface="Cambria Math" panose="02040503050406030204" pitchFamily="18" charset="0"/>
                </a:rPr>
                <a:t>𝐴_𝐺1^2+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𝐴_𝐺2^2+𝐴_𝐺3^2+…+𝐴_𝐺𝑛^2 )</a:t>
              </a:r>
              <a:endParaRPr lang="it-IT"/>
            </a:p>
            <a:p>
              <a:pPr algn="l"/>
              <a:r>
                <a:rPr lang="it-IT"/>
                <a:t>    dove: </a:t>
              </a:r>
            </a:p>
            <a:p>
              <a:pPr algn="l"/>
              <a:r>
                <a:rPr lang="it-IT"/>
                <a:t>     A</a:t>
              </a:r>
              <a:r>
                <a:rPr lang="it-IT" baseline="-25000"/>
                <a:t>total</a:t>
              </a:r>
              <a:r>
                <a:rPr lang="it-IT" baseline="0"/>
                <a:t> = l'area complessiva di tutte le aree naturali</a:t>
              </a:r>
            </a:p>
            <a:p>
              <a:pPr algn="l"/>
              <a:r>
                <a:rPr lang="it-IT" baseline="0"/>
                <a:t>     A</a:t>
              </a:r>
              <a:r>
                <a:rPr lang="it-IT" baseline="-25000"/>
                <a:t>G1 </a:t>
              </a:r>
              <a:r>
                <a:rPr lang="it-IT" baseline="0"/>
                <a:t>...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Gn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</a:t>
              </a:r>
              <a:r>
                <a:rPr lang="it-IT"/>
                <a:t>rappresentano le dimensioni di ciascuna area naturale con una distanza dalle altre maggiore o</a:t>
              </a:r>
              <a:r>
                <a:rPr lang="it-IT" baseline="0"/>
                <a:t> </a:t>
              </a:r>
              <a:r>
                <a:rPr lang="it-IT"/>
                <a:t>uguale a 100  m. </a:t>
              </a:r>
            </a:p>
            <a:p>
              <a:pPr algn="l"/>
              <a:r>
                <a:rPr lang="it-IT"/>
                <a:t>     n</a:t>
              </a:r>
              <a:r>
                <a:rPr lang="it-IT" baseline="0"/>
                <a:t> = il numero totale di aree naturali </a:t>
              </a:r>
            </a:p>
            <a:p>
              <a:pPr algn="l"/>
              <a:endParaRPr lang="it-IT"/>
            </a:p>
            <a:p>
              <a:r>
                <a:rPr lang="it-IT"/>
                <a:t>- il secondo step prevede la normalizzazione dell'EMS in base alle dimensioni della città:</a:t>
              </a:r>
              <a:r>
                <a:rPr lang="it-IT" baseline="0"/>
                <a:t>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Index</a:t>
              </a:r>
              <a:r>
                <a:rPr lang="it-IT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𝐸𝑀𝑆/𝐴_𝑡𝑜𝑡𝑎𝑙 </a:t>
              </a:r>
              <a:endParaRPr lang="it-IT"/>
            </a:p>
            <a:p>
              <a:endParaRPr lang="it-IT" sz="1100" b="0" i="0" u="none" strike="noStrike" baseline="0">
                <a:solidFill>
                  <a:schemeClr val="dk1"/>
                </a:solidFill>
                <a:latin typeface="+mn-lt"/>
                <a:ea typeface="+mn-ea"/>
                <a:cs typeface="+mn-cs"/>
              </a:endParaRPr>
            </a:p>
            <a:p>
              <a:r>
                <a:rPr lang="it-IT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N.B.</a:t>
              </a:r>
            </a:p>
            <a:p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*L'E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ffective Mesh Size (EMS) </a:t>
              </a:r>
              <a:r>
                <a:rPr lang="it-IT"/>
                <a:t>è un'espressione della probabilità che due punti scelti casualmente all'interno delle aree naturali di una città si trovino nello stesso appezzamento o siano considerati connessi (&lt; 100 m tra gli appezzamenti senza barriere significative). Può anche essere interpretata come la capacità di due animali della stessa specie, posizionati casualmente nelle aree naturali, di incontrarsi. Maggiore è il numero di barriere presenti nel paesaggio, minore è la probabilità che i due punti siano connessi e minore è la dimensione effettiva della maglia. Pertanto, valori più elevati della dimensione effettiva della maglia indicano una maggiore connettività. </a:t>
              </a:r>
              <a:endParaRPr lang="it-IT" sz="1100" b="0" i="0" u="none" strike="noStrike" baseline="0">
                <a:solidFill>
                  <a:schemeClr val="dk1"/>
                </a:solidFill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twoCellAnchor>
  <xdr:twoCellAnchor>
    <xdr:from>
      <xdr:col>8</xdr:col>
      <xdr:colOff>552450</xdr:colOff>
      <xdr:row>11</xdr:row>
      <xdr:rowOff>0</xdr:rowOff>
    </xdr:from>
    <xdr:to>
      <xdr:col>10</xdr:col>
      <xdr:colOff>442384</xdr:colOff>
      <xdr:row>11</xdr:row>
      <xdr:rowOff>324908</xdr:rowOff>
    </xdr:to>
    <xdr:sp macro="" textlink="">
      <xdr:nvSpPr>
        <xdr:cNvPr id="3" name="Freccia a destra 2">
          <a:extLst>
            <a:ext uri="{FF2B5EF4-FFF2-40B4-BE49-F238E27FC236}">
              <a16:creationId xmlns:a16="http://schemas.microsoft.com/office/drawing/2014/main" id="{1A2B3DC1-E033-4733-A73A-71507FD2C316}"/>
            </a:ext>
          </a:extLst>
        </xdr:cNvPr>
        <xdr:cNvSpPr/>
      </xdr:nvSpPr>
      <xdr:spPr>
        <a:xfrm>
          <a:off x="4810125" y="2105025"/>
          <a:ext cx="1594909" cy="324908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8</xdr:col>
      <xdr:colOff>371475</xdr:colOff>
      <xdr:row>17</xdr:row>
      <xdr:rowOff>142873</xdr:rowOff>
    </xdr:from>
    <xdr:to>
      <xdr:col>26</xdr:col>
      <xdr:colOff>47625</xdr:colOff>
      <xdr:row>53</xdr:row>
      <xdr:rowOff>57149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asellaDiTesto 3">
              <a:extLst>
                <a:ext uri="{FF2B5EF4-FFF2-40B4-BE49-F238E27FC236}">
                  <a16:creationId xmlns:a16="http://schemas.microsoft.com/office/drawing/2014/main" id="{77F83998-E3FF-4184-A91C-86F958FD5FA1}"/>
                </a:ext>
              </a:extLst>
            </xdr:cNvPr>
            <xdr:cNvSpPr txBox="1"/>
          </xdr:nvSpPr>
          <xdr:spPr>
            <a:xfrm>
              <a:off x="4629150" y="4324348"/>
              <a:ext cx="11134725" cy="779145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it-IT"/>
                <a:t>Inserire i</a:t>
              </a:r>
              <a:r>
                <a:rPr lang="it-IT" baseline="0"/>
                <a:t> dati relativi alle superfici </a:t>
              </a:r>
              <a:r>
                <a:rPr lang="it-IT"/>
                <a:t>di tutte le aree naturali non connesse situate nel commune </a:t>
              </a:r>
              <a14:m>
                <m:oMath xmlns:m="http://schemas.openxmlformats.org/officeDocument/2006/math">
                  <m:sSub>
                    <m:sSub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</m:t>
                      </m:r>
                    </m:e>
                    <m:sub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𝐺</m:t>
                      </m:r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</m:t>
                      </m:r>
                    </m:sub>
                  </m:sSub>
                  <m:r>
                    <a:rPr lang="it-IT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,  </m:t>
                  </m:r>
                  <m:sSub>
                    <m:sSub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</m:t>
                      </m:r>
                    </m:e>
                    <m:sub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𝐺</m:t>
                      </m:r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b>
                  </m:sSub>
                  <m:r>
                    <a:rPr lang="it-IT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,</m:t>
                  </m:r>
                  <m:sSub>
                    <m:sSub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</m:t>
                      </m:r>
                    </m:e>
                    <m:sub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𝐺</m:t>
                      </m:r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3</m:t>
                      </m:r>
                    </m:sub>
                  </m:sSub>
                  <m:r>
                    <a:rPr lang="it-IT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, …, </m:t>
                  </m:r>
                  <m:sSub>
                    <m:sSub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</m:t>
                      </m:r>
                    </m:e>
                    <m:sub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𝐺𝑛</m:t>
                      </m:r>
                    </m:sub>
                  </m:sSub>
                </m:oMath>
              </a14:m>
              <a:r>
                <a:rPr lang="it-IT"/>
                <a:t>.</a:t>
              </a:r>
            </a:p>
            <a:p>
              <a:pPr algn="ctr"/>
              <a:endParaRPr lang="it-IT"/>
            </a:p>
            <a:p>
              <a:pPr algn="l"/>
              <a:r>
                <a:rPr lang="it-IT" baseline="0"/>
                <a:t>A</a:t>
              </a:r>
              <a:r>
                <a:rPr lang="it-IT" baseline="-25000"/>
                <a:t>G1 </a:t>
              </a:r>
              <a:r>
                <a:rPr lang="it-IT" baseline="0"/>
                <a:t>...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Gn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</a:t>
              </a:r>
              <a:r>
                <a:rPr lang="it-IT"/>
                <a:t>rappresentano le dimensioni di ciascuna area naturale con una distanza dalle altre maggiore o</a:t>
              </a:r>
              <a:r>
                <a:rPr lang="it-IT" baseline="0"/>
                <a:t> </a:t>
              </a:r>
              <a:r>
                <a:rPr lang="it-IT"/>
                <a:t>uguale a 100  m.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G1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...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Gn  </a:t>
              </a:r>
              <a:r>
                <a:rPr lang="it-IT"/>
                <a:t>possono essere costituite da aree che sono la somma di due o più aree più piccole collegate. In generale, le aree sono considerate collegate se distano meno di 100 m l'una dall'altra. Tuttavia, le eccezioni alla regola di cui sopra includono barriere antropiche come: </a:t>
              </a:r>
            </a:p>
            <a:p>
              <a:pPr algn="l"/>
              <a:r>
                <a:rPr lang="it-IT"/>
                <a:t> -</a:t>
              </a:r>
              <a:r>
                <a:rPr lang="it-IT" baseline="0"/>
                <a:t> </a:t>
              </a:r>
              <a:r>
                <a:rPr lang="it-IT"/>
                <a:t>Strade (larghe 15 m o più; oppure di dimensioni inferiori ma con un volume di traffico elevato di oltre 5000 auto al giorno)</a:t>
              </a:r>
            </a:p>
            <a:p>
              <a:pPr algn="l"/>
              <a:r>
                <a:rPr lang="it-IT"/>
                <a:t> -</a:t>
              </a:r>
              <a:r>
                <a:rPr lang="it-IT" baseline="0"/>
                <a:t> </a:t>
              </a:r>
              <a:r>
                <a:rPr lang="it-IT"/>
                <a:t>Fiumi fortemente modificati e altre barriere artificiali come canali fortemente cementificati e aree densamente edificate</a:t>
              </a:r>
            </a:p>
            <a:p>
              <a:pPr algn="l"/>
              <a:r>
                <a:rPr lang="it-IT"/>
                <a:t> -</a:t>
              </a:r>
              <a:r>
                <a:rPr lang="it-IT" baseline="0"/>
                <a:t> </a:t>
              </a:r>
              <a:r>
                <a:rPr lang="it-IT"/>
                <a:t>Qualsiasi altra struttura artificiale che la città considererebbe una barriera</a:t>
              </a:r>
            </a:p>
            <a:p>
              <a:pPr algn="l"/>
              <a:endParaRPr lang="it-IT"/>
            </a:p>
            <a:p>
              <a:pPr algn="l"/>
              <a:r>
                <a:rPr lang="it-IT"/>
                <a:t>N.B.</a:t>
              </a:r>
            </a:p>
            <a:p>
              <a:pPr algn="l"/>
              <a:r>
                <a:rPr lang="it-IT"/>
                <a:t>Nominare </a:t>
              </a:r>
              <a:r>
                <a:rPr lang="it-IT" baseline="0"/>
                <a:t>ciascuna area naturale non connessa utilizzando gli acronimi da </a:t>
              </a:r>
              <a14:m>
                <m:oMath xmlns:m="http://schemas.openxmlformats.org/officeDocument/2006/math">
                  <m:sSub>
                    <m:sSub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</m:t>
                      </m:r>
                    </m:e>
                    <m:sub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𝐺</m:t>
                      </m:r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</m:t>
                      </m:r>
                    </m:sub>
                  </m:sSub>
                </m:oMath>
              </a14:m>
              <a:r>
                <a:rPr lang="it-IT"/>
                <a:t> a </a:t>
              </a:r>
              <a14:m>
                <m:oMath xmlns:m="http://schemas.openxmlformats.org/officeDocument/2006/math">
                  <m:sSub>
                    <m:sSub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</m:t>
                      </m:r>
                    </m:e>
                    <m:sub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𝐺𝑛</m:t>
                      </m:r>
                    </m:sub>
                  </m:sSub>
                </m:oMath>
              </a14:m>
              <a:r>
                <a:rPr lang="it-IT"/>
                <a:t> dove </a:t>
              </a:r>
              <a:r>
                <a:rPr lang="it-IT" i="1"/>
                <a:t>n </a:t>
              </a:r>
              <a:r>
                <a:rPr lang="it-IT" i="0"/>
                <a:t>è il numero totale di aree naturali non connesse presenti nel comune. Per ciascuna area naturale</a:t>
              </a:r>
              <a14:m>
                <m:oMath xmlns:m="http://schemas.openxmlformats.org/officeDocument/2006/math">
                  <m:sSub>
                    <m:sSub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 </m:t>
                      </m:r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</m:t>
                      </m:r>
                    </m:e>
                    <m:sub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𝐺</m:t>
                      </m:r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1</m:t>
                      </m:r>
                    </m:sub>
                  </m:sSub>
                  <m:r>
                    <a:rPr lang="it-IT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,  </m:t>
                  </m:r>
                  <m:sSub>
                    <m:sSub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</m:t>
                      </m:r>
                    </m:e>
                    <m:sub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𝐺</m:t>
                      </m:r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2</m:t>
                      </m:r>
                    </m:sub>
                  </m:sSub>
                  <m:r>
                    <a:rPr lang="it-IT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,</m:t>
                  </m:r>
                  <m:sSub>
                    <m:sSub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</m:t>
                      </m:r>
                    </m:e>
                    <m:sub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𝐺</m:t>
                      </m:r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3</m:t>
                      </m:r>
                    </m:sub>
                  </m:sSub>
                  <m:r>
                    <a:rPr lang="it-IT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, …, </m:t>
                  </m:r>
                  <m:sSub>
                    <m:sSub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</m:t>
                      </m:r>
                    </m:e>
                    <m:sub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𝐺𝑛</m:t>
                      </m:r>
                    </m:sub>
                  </m:sSub>
                </m:oMath>
              </a14:m>
              <a:r>
                <a:rPr lang="it-IT" i="0"/>
                <a:t> inserire il dato</a:t>
              </a:r>
              <a:r>
                <a:rPr lang="it-IT" i="0" baseline="0"/>
                <a:t> della superficie nella cella corrispondente evidenziata in verde. Lasciare vuote le celle relative agli acronimi non utilizzati (</a:t>
              </a:r>
              <a14:m>
                <m:oMath xmlns:m="http://schemas.openxmlformats.org/officeDocument/2006/math">
                  <m:sSub>
                    <m:sSub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</m:t>
                      </m:r>
                    </m:e>
                    <m:sub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𝐺𝑛</m:t>
                      </m:r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+1</m:t>
                      </m:r>
                    </m:sub>
                  </m:sSub>
                  <m:r>
                    <a:rPr lang="it-IT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, </m:t>
                  </m:r>
                  <m:sSub>
                    <m:sSubPr>
                      <m:ctrlPr>
                        <a:rPr lang="it-IT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𝐴</m:t>
                      </m:r>
                    </m:e>
                    <m:sub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𝐺𝑛</m:t>
                      </m:r>
                      <m:r>
                        <a:rPr lang="it-IT" sz="1100" b="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+2</m:t>
                      </m:r>
                    </m:sub>
                  </m:sSub>
                  <m:r>
                    <a:rPr lang="it-IT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, </m:t>
                  </m:r>
                  <m:r>
                    <a:rPr lang="it-IT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𝑒𝑐𝑐</m:t>
                  </m:r>
                  <m:r>
                    <a:rPr lang="it-IT" sz="1100" b="0" i="1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.)</m:t>
                  </m:r>
                </m:oMath>
              </a14:m>
              <a:endParaRPr lang="it-IT" i="1"/>
            </a:p>
            <a:p>
              <a:pPr algn="l"/>
              <a:endParaRPr lang="it-IT" i="1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r>
                <a:rPr lang="it-IT" sz="1200" b="1" i="1" u="sng"/>
                <a:t>Esempio di individuazione delle aree naturali non connesse</a:t>
              </a:r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Nell'immagine esemplificativa riportata ci sono cinque macchie (patch), rappresentanti le aree naturali di un paesaggio. Per determinare se le aree naturali sono connesse o meno, aggiungiamo un buffer di 50 m attorno a ogni patch per scoprire quali patch si trovano entro 100 m l'uno dall'altro: quando i patch si sovrappongono, la distanza tra loro è inferiore a 100 m.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L'appezzamento a destra (12 ettari di estensione) non è collegato ad altri appezzamenti e chiamiamo l'appezzamento 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i="1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G1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superficie = 12 ettari).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Le due macchie in alto a sinistra sono collegate. Pertanto, le loro aree devono essere sommate e diamo a questo gruppo il nome 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i="1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G2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(area = 10 ha + 5 ha = 15 ha).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I due appezzamenti in basso distano esattamente 100 m l'uno dall'altro e quindi non sono considerati collegati e diamo loro i nomi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G3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(area = 7 ha) e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G4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(area = 17 ha).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i="1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totale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è la somma di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G1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G2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G3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e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G4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cioè 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i="1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totale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12 ha + 15 ha + 7 ha + 17 ha = 51 ha. </a:t>
              </a:r>
            </a:p>
            <a:p>
              <a:pPr algn="l"/>
              <a:endParaRPr lang="it-IT" sz="1200" b="1" i="1" u="sng"/>
            </a:p>
          </xdr:txBody>
        </xdr:sp>
      </mc:Choice>
      <mc:Fallback xmlns="">
        <xdr:sp macro="" textlink="">
          <xdr:nvSpPr>
            <xdr:cNvPr id="4" name="CasellaDiTesto 3">
              <a:extLst>
                <a:ext uri="{FF2B5EF4-FFF2-40B4-BE49-F238E27FC236}">
                  <a16:creationId xmlns:a16="http://schemas.microsoft.com/office/drawing/2014/main" id="{77F83998-E3FF-4184-A91C-86F958FD5FA1}"/>
                </a:ext>
              </a:extLst>
            </xdr:cNvPr>
            <xdr:cNvSpPr txBox="1"/>
          </xdr:nvSpPr>
          <xdr:spPr>
            <a:xfrm>
              <a:off x="4629150" y="4324348"/>
              <a:ext cx="11134725" cy="779145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it-IT"/>
                <a:t>Inserire i</a:t>
              </a:r>
              <a:r>
                <a:rPr lang="it-IT" baseline="0"/>
                <a:t> dati relativi alle superfici </a:t>
              </a:r>
              <a:r>
                <a:rPr lang="it-IT"/>
                <a:t>di tutte le aree naturali non connesse situate nel commune 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𝐴_𝐺1,  𝐴_𝐺2,𝐴_𝐺3, …, 𝐴_𝐺𝑛</a:t>
              </a:r>
              <a:r>
                <a:rPr lang="it-IT"/>
                <a:t>.</a:t>
              </a:r>
            </a:p>
            <a:p>
              <a:pPr algn="ctr"/>
              <a:endParaRPr lang="it-IT"/>
            </a:p>
            <a:p>
              <a:pPr algn="l"/>
              <a:r>
                <a:rPr lang="it-IT" baseline="0"/>
                <a:t>A</a:t>
              </a:r>
              <a:r>
                <a:rPr lang="it-IT" baseline="-25000"/>
                <a:t>G1 </a:t>
              </a:r>
              <a:r>
                <a:rPr lang="it-IT" baseline="0"/>
                <a:t>...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Gn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</a:t>
              </a:r>
              <a:r>
                <a:rPr lang="it-IT"/>
                <a:t>rappresentano le dimensioni di ciascuna area naturale con una distanza dalle altre maggiore o</a:t>
              </a:r>
              <a:r>
                <a:rPr lang="it-IT" baseline="0"/>
                <a:t> </a:t>
              </a:r>
              <a:r>
                <a:rPr lang="it-IT"/>
                <a:t>uguale a 100  m.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G1 </a:t>
              </a:r>
              <a:r>
                <a:rPr lang="it-IT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...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Gn  </a:t>
              </a:r>
              <a:r>
                <a:rPr lang="it-IT"/>
                <a:t>possono essere costituite da aree che sono la somma di due o più aree più piccole collegate. In generale, le aree sono considerate collegate se distano meno di 100 m l'una dall'altra. Tuttavia, le eccezioni alla regola di cui sopra includono barriere antropiche come: </a:t>
              </a:r>
            </a:p>
            <a:p>
              <a:pPr algn="l"/>
              <a:r>
                <a:rPr lang="it-IT"/>
                <a:t> -</a:t>
              </a:r>
              <a:r>
                <a:rPr lang="it-IT" baseline="0"/>
                <a:t> </a:t>
              </a:r>
              <a:r>
                <a:rPr lang="it-IT"/>
                <a:t>Strade (larghe 15 m o più; oppure di dimensioni inferiori ma con un volume di traffico elevato di oltre 5000 auto al giorno)</a:t>
              </a:r>
            </a:p>
            <a:p>
              <a:pPr algn="l"/>
              <a:r>
                <a:rPr lang="it-IT"/>
                <a:t> -</a:t>
              </a:r>
              <a:r>
                <a:rPr lang="it-IT" baseline="0"/>
                <a:t> </a:t>
              </a:r>
              <a:r>
                <a:rPr lang="it-IT"/>
                <a:t>Fiumi fortemente modificati e altre barriere artificiali come canali fortemente cementificati e aree densamente edificate</a:t>
              </a:r>
            </a:p>
            <a:p>
              <a:pPr algn="l"/>
              <a:r>
                <a:rPr lang="it-IT"/>
                <a:t> -</a:t>
              </a:r>
              <a:r>
                <a:rPr lang="it-IT" baseline="0"/>
                <a:t> </a:t>
              </a:r>
              <a:r>
                <a:rPr lang="it-IT"/>
                <a:t>Qualsiasi altra struttura artificiale che la città considererebbe una barriera</a:t>
              </a:r>
            </a:p>
            <a:p>
              <a:pPr algn="l"/>
              <a:endParaRPr lang="it-IT"/>
            </a:p>
            <a:p>
              <a:pPr algn="l"/>
              <a:r>
                <a:rPr lang="it-IT"/>
                <a:t>N.B.</a:t>
              </a:r>
            </a:p>
            <a:p>
              <a:pPr algn="l"/>
              <a:r>
                <a:rPr lang="it-IT"/>
                <a:t>Nominare </a:t>
              </a:r>
              <a:r>
                <a:rPr lang="it-IT" baseline="0"/>
                <a:t>ciascuna area naturale non connessa utilizzando gli acronimi da 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𝐴_𝐺1</a:t>
              </a:r>
              <a:r>
                <a:rPr lang="it-IT"/>
                <a:t> a 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𝐴_𝐺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it-IT"/>
                <a:t> dove </a:t>
              </a:r>
              <a:r>
                <a:rPr lang="it-IT" i="1"/>
                <a:t>n </a:t>
              </a:r>
              <a:r>
                <a:rPr lang="it-IT" i="0"/>
                <a:t>è il numero totale di aree naturali non connesse presenti nel comune. Per ciascuna area naturale</a:t>
              </a:r>
              <a:r>
                <a:rPr lang="it-IT" sz="110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〖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𝐴〗_𝐺1,  𝐴_𝐺2,𝐴_𝐺3, …, 𝐴_𝐺𝑛</a:t>
              </a:r>
              <a:r>
                <a:rPr lang="it-IT" i="0"/>
                <a:t> inserire il dato</a:t>
              </a:r>
              <a:r>
                <a:rPr lang="it-IT" i="0" baseline="0"/>
                <a:t> della superficie nella cella corrispondente evidenziata in verde. Lasciare vuote le celle relative agli acronimi non utilizzati (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𝐴_(𝐺𝑛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+1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, 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𝐴_(𝐺𝑛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+2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it-IT" sz="11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, 𝑒𝑐𝑐.)</a:t>
              </a:r>
              <a:endParaRPr lang="it-IT" i="1"/>
            </a:p>
            <a:p>
              <a:pPr algn="l"/>
              <a:endParaRPr lang="it-IT" i="1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r>
                <a:rPr lang="it-IT" sz="1200" b="1" i="1" u="sng"/>
                <a:t>Esempio di individuazione delle aree naturali non connesse</a:t>
              </a:r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algn="l"/>
              <a:endParaRPr lang="it-IT" sz="1200" b="1" i="1" u="sng"/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Nell'immagine esemplificativa riportata ci sono cinque macchie (patch), rappresentanti le aree naturali di un paesaggio. Per determinare se le aree naturali sono connesse o meno, aggiungiamo un buffer di 50 m attorno a ogni patch per scoprire quali patch si trovano entro 100 m l'uno dall'altro: quando i patch si sovrappongono, la distanza tra loro è inferiore a 100 m.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L'appezzamento a destra (12 ettari di estensione) non è collegato ad altri appezzamenti e chiamiamo l'appezzamento 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i="1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G1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superficie = 12 ettari).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Le due macchie in alto a sinistra sono collegate. Pertanto, le loro aree devono essere sommate e diamo a questo gruppo il nome 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i="1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G2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(area = 10 ha + 5 ha = 15 ha).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I due appezzamenti in basso distano esattamente 100 m l'uno dall'altro e quindi non sono considerati collegati e diamo loro i nomi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G3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(area = 7 ha) e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G4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(area = 17 ha). </a:t>
              </a: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i="1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totale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è la somma di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G1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G2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G3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e A</a:t>
              </a:r>
              <a:r>
                <a:rPr lang="it-IT" sz="1100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G4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cioè 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</a:t>
              </a:r>
              <a:r>
                <a:rPr lang="it-IT" sz="1100" i="1" baseline="-25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totale</a:t>
              </a:r>
              <a:r>
                <a:rPr lang="it-IT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:r>
                <a:rPr lang="it-IT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12 ha + 15 ha + 7 ha + 17 ha = 51 ha. </a:t>
              </a:r>
            </a:p>
            <a:p>
              <a:pPr algn="l"/>
              <a:endParaRPr lang="it-IT" sz="1200" b="1" i="1" u="sng"/>
            </a:p>
          </xdr:txBody>
        </xdr:sp>
      </mc:Fallback>
    </mc:AlternateContent>
    <xdr:clientData/>
  </xdr:twoCellAnchor>
  <xdr:twoCellAnchor>
    <xdr:from>
      <xdr:col>6</xdr:col>
      <xdr:colOff>180975</xdr:colOff>
      <xdr:row>22</xdr:row>
      <xdr:rowOff>38100</xdr:rowOff>
    </xdr:from>
    <xdr:to>
      <xdr:col>8</xdr:col>
      <xdr:colOff>60325</xdr:colOff>
      <xdr:row>24</xdr:row>
      <xdr:rowOff>9525</xdr:rowOff>
    </xdr:to>
    <xdr:sp macro="" textlink="">
      <xdr:nvSpPr>
        <xdr:cNvPr id="7" name="Freccia a destra 6">
          <a:extLst>
            <a:ext uri="{FF2B5EF4-FFF2-40B4-BE49-F238E27FC236}">
              <a16:creationId xmlns:a16="http://schemas.microsoft.com/office/drawing/2014/main" id="{140464A8-1BBC-4939-A450-B45A3DB06A2C}"/>
            </a:ext>
          </a:extLst>
        </xdr:cNvPr>
        <xdr:cNvSpPr/>
      </xdr:nvSpPr>
      <xdr:spPr>
        <a:xfrm>
          <a:off x="3267075" y="5391150"/>
          <a:ext cx="1098550" cy="352425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276225</xdr:colOff>
      <xdr:row>14</xdr:row>
      <xdr:rowOff>247650</xdr:rowOff>
    </xdr:from>
    <xdr:to>
      <xdr:col>8</xdr:col>
      <xdr:colOff>89959</xdr:colOff>
      <xdr:row>14</xdr:row>
      <xdr:rowOff>572558</xdr:rowOff>
    </xdr:to>
    <xdr:sp macro="" textlink="">
      <xdr:nvSpPr>
        <xdr:cNvPr id="8" name="Freccia a destra 7">
          <a:extLst>
            <a:ext uri="{FF2B5EF4-FFF2-40B4-BE49-F238E27FC236}">
              <a16:creationId xmlns:a16="http://schemas.microsoft.com/office/drawing/2014/main" id="{17AE38A3-10E2-4542-ADBA-D05E096B8E2A}"/>
            </a:ext>
          </a:extLst>
        </xdr:cNvPr>
        <xdr:cNvSpPr/>
      </xdr:nvSpPr>
      <xdr:spPr>
        <a:xfrm>
          <a:off x="3600450" y="3390900"/>
          <a:ext cx="1032934" cy="324908"/>
        </a:xfrm>
        <a:prstGeom prst="rightArrow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8</xdr:col>
      <xdr:colOff>228600</xdr:colOff>
      <xdr:row>14</xdr:row>
      <xdr:rowOff>276225</xdr:rowOff>
    </xdr:from>
    <xdr:to>
      <xdr:col>10</xdr:col>
      <xdr:colOff>190500</xdr:colOff>
      <xdr:row>14</xdr:row>
      <xdr:rowOff>600076</xdr:rowOff>
    </xdr:to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F6AC1834-611E-4DAE-B075-76E80491C905}"/>
            </a:ext>
          </a:extLst>
        </xdr:cNvPr>
        <xdr:cNvSpPr txBox="1"/>
      </xdr:nvSpPr>
      <xdr:spPr>
        <a:xfrm>
          <a:off x="4772025" y="3419475"/>
          <a:ext cx="1666875" cy="3238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i="0"/>
            <a:t>Valore</a:t>
          </a:r>
          <a:r>
            <a:rPr lang="it-IT" i="0" baseline="0"/>
            <a:t> della connettività</a:t>
          </a:r>
          <a:endParaRPr lang="it-IT" i="1"/>
        </a:p>
      </xdr:txBody>
    </xdr:sp>
    <xdr:clientData/>
  </xdr:twoCellAnchor>
  <xdr:twoCellAnchor editAs="oneCell">
    <xdr:from>
      <xdr:col>14</xdr:col>
      <xdr:colOff>161925</xdr:colOff>
      <xdr:row>33</xdr:row>
      <xdr:rowOff>66675</xdr:rowOff>
    </xdr:from>
    <xdr:to>
      <xdr:col>20</xdr:col>
      <xdr:colOff>123825</xdr:colOff>
      <xdr:row>47</xdr:row>
      <xdr:rowOff>123825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3ABD18CF-B231-CF91-6D0E-79CEC58B4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2975" y="7553325"/>
          <a:ext cx="3619500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C633C-1F8D-49DC-9961-285C6617E644}">
  <dimension ref="C1:AA18"/>
  <sheetViews>
    <sheetView zoomScale="80" zoomScaleNormal="80" workbookViewId="0">
      <selection activeCell="G8" sqref="G8"/>
    </sheetView>
  </sheetViews>
  <sheetFormatPr defaultColWidth="9.140625" defaultRowHeight="15" x14ac:dyDescent="0.25"/>
  <cols>
    <col min="1" max="2" width="9.140625" style="1"/>
    <col min="3" max="3" width="21.140625" style="1" customWidth="1"/>
    <col min="4" max="4" width="9.140625" style="1"/>
    <col min="5" max="5" width="22.85546875" style="1" bestFit="1" customWidth="1"/>
    <col min="6" max="16384" width="9.140625" style="1"/>
  </cols>
  <sheetData>
    <row r="1" spans="3:27" ht="15.75" thickBot="1" x14ac:dyDescent="0.3"/>
    <row r="2" spans="3:27" ht="51.75" customHeight="1" thickBot="1" x14ac:dyDescent="0.4">
      <c r="E2" s="35" t="s">
        <v>63</v>
      </c>
    </row>
    <row r="3" spans="3:27" ht="33" customHeight="1" thickBot="1" x14ac:dyDescent="0.3">
      <c r="C3" s="33" t="s">
        <v>16</v>
      </c>
      <c r="D3" s="42">
        <f>WAter!J3</f>
        <v>3.5</v>
      </c>
      <c r="E3" s="73">
        <f>D3+D4+D5+D6+D7+D8</f>
        <v>20.5</v>
      </c>
    </row>
    <row r="4" spans="3:27" ht="33" customHeight="1" thickBot="1" x14ac:dyDescent="0.3">
      <c r="C4" s="33" t="s">
        <v>17</v>
      </c>
      <c r="D4" s="42">
        <f>WAste!J3</f>
        <v>4.333333333333333</v>
      </c>
      <c r="E4" s="74"/>
    </row>
    <row r="5" spans="3:27" ht="57" thickBot="1" x14ac:dyDescent="0.3">
      <c r="C5" s="33" t="s">
        <v>26</v>
      </c>
      <c r="D5" s="42">
        <f>Nature!J3</f>
        <v>3</v>
      </c>
      <c r="E5" s="74"/>
    </row>
    <row r="6" spans="3:27" ht="33" customHeight="1" thickBot="1" x14ac:dyDescent="0.3">
      <c r="C6" s="33" t="s">
        <v>35</v>
      </c>
      <c r="D6" s="42">
        <f>Noise!J3</f>
        <v>3.6666666666666665</v>
      </c>
      <c r="E6" s="74"/>
    </row>
    <row r="7" spans="3:27" ht="33" customHeight="1" thickBot="1" x14ac:dyDescent="0.3">
      <c r="C7" s="33" t="s">
        <v>44</v>
      </c>
      <c r="D7" s="42">
        <f>Air!J3</f>
        <v>4.333333333333333</v>
      </c>
      <c r="E7" s="74"/>
    </row>
    <row r="8" spans="3:27" ht="33" customHeight="1" thickBot="1" x14ac:dyDescent="0.3">
      <c r="C8" s="34" t="s">
        <v>52</v>
      </c>
      <c r="D8" s="43">
        <f>Energy!J3</f>
        <v>1.6666666666666667</v>
      </c>
      <c r="E8" s="75"/>
      <c r="AA8" s="22"/>
    </row>
    <row r="11" spans="3:27" x14ac:dyDescent="0.25">
      <c r="E11" s="21"/>
    </row>
    <row r="12" spans="3:27" ht="15" hidden="1" customHeight="1" x14ac:dyDescent="0.25">
      <c r="M12" s="1" t="s">
        <v>65</v>
      </c>
      <c r="N12" s="23">
        <v>3</v>
      </c>
      <c r="O12" s="24"/>
      <c r="Q12" s="22"/>
    </row>
    <row r="13" spans="3:27" ht="15" hidden="1" customHeight="1" x14ac:dyDescent="0.25">
      <c r="M13" s="1" t="s">
        <v>66</v>
      </c>
      <c r="N13" s="23">
        <v>3</v>
      </c>
      <c r="O13" s="24"/>
    </row>
    <row r="14" spans="3:27" ht="15" hidden="1" customHeight="1" x14ac:dyDescent="0.25">
      <c r="M14" s="1" t="s">
        <v>67</v>
      </c>
      <c r="N14" s="23">
        <v>3</v>
      </c>
      <c r="O14" s="24"/>
    </row>
    <row r="15" spans="3:27" hidden="1" x14ac:dyDescent="0.25">
      <c r="M15" s="1" t="s">
        <v>68</v>
      </c>
      <c r="N15" s="23">
        <v>3</v>
      </c>
    </row>
    <row r="16" spans="3:27" hidden="1" x14ac:dyDescent="0.25">
      <c r="M16" s="1" t="s">
        <v>69</v>
      </c>
      <c r="N16" s="23">
        <v>3</v>
      </c>
    </row>
    <row r="17" spans="13:14" hidden="1" x14ac:dyDescent="0.25">
      <c r="M17" s="1" t="s">
        <v>70</v>
      </c>
      <c r="N17" s="23">
        <v>3</v>
      </c>
    </row>
    <row r="18" spans="13:14" hidden="1" x14ac:dyDescent="0.25">
      <c r="M18" s="1" t="s">
        <v>64</v>
      </c>
      <c r="N18" s="1">
        <v>1</v>
      </c>
    </row>
  </sheetData>
  <mergeCells count="1">
    <mergeCell ref="E3:E8"/>
  </mergeCells>
  <conditionalFormatting sqref="D3:D8">
    <cfRule type="cellIs" dxfId="44" priority="16" operator="between">
      <formula>4.5</formula>
      <formula>5</formula>
    </cfRule>
    <cfRule type="cellIs" dxfId="43" priority="17" operator="between">
      <formula>3.5</formula>
      <formula>4.49</formula>
    </cfRule>
    <cfRule type="cellIs" dxfId="42" priority="18" operator="between">
      <formula>2.5</formula>
      <formula>3.49</formula>
    </cfRule>
    <cfRule type="cellIs" dxfId="41" priority="19" operator="between">
      <formula>1.5</formula>
      <formula>2.49</formula>
    </cfRule>
    <cfRule type="cellIs" dxfId="40" priority="20" operator="between">
      <formula>1</formula>
      <formula>1.49</formula>
    </cfRule>
  </conditionalFormatting>
  <conditionalFormatting sqref="E3">
    <cfRule type="cellIs" dxfId="39" priority="11" operator="between">
      <formula>26.5</formula>
      <formula>30</formula>
    </cfRule>
    <cfRule type="cellIs" dxfId="38" priority="12" operator="between">
      <formula>20.5</formula>
      <formula>26.49</formula>
    </cfRule>
    <cfRule type="cellIs" dxfId="37" priority="13" operator="between">
      <formula>14.5</formula>
      <formula>20.49</formula>
    </cfRule>
    <cfRule type="cellIs" dxfId="36" priority="14" operator="between">
      <formula>8.5</formula>
      <formula>14.49</formula>
    </cfRule>
    <cfRule type="cellIs" dxfId="35" priority="15" operator="between">
      <formula>6</formula>
      <formula>8.49</formula>
    </cfRule>
  </conditionalFormatting>
  <conditionalFormatting sqref="O12:O14">
    <cfRule type="cellIs" dxfId="34" priority="6" operator="between">
      <formula>4.5</formula>
      <formula>5</formula>
    </cfRule>
    <cfRule type="cellIs" dxfId="33" priority="7" operator="between">
      <formula>3.5</formula>
      <formula>4.4</formula>
    </cfRule>
    <cfRule type="cellIs" dxfId="32" priority="8" operator="between">
      <formula>2.5</formula>
      <formula>3.4</formula>
    </cfRule>
    <cfRule type="cellIs" dxfId="31" priority="9" operator="between">
      <formula>1.5</formula>
      <formula>2.4</formula>
    </cfRule>
    <cfRule type="cellIs" dxfId="30" priority="10" operator="between">
      <formula>1</formula>
      <formula>1.4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96"/>
  <sheetViews>
    <sheetView zoomScaleNormal="100" workbookViewId="0">
      <selection activeCell="F76" sqref="F76:L77"/>
    </sheetView>
  </sheetViews>
  <sheetFormatPr defaultColWidth="9.140625" defaultRowHeight="15" x14ac:dyDescent="0.25"/>
  <cols>
    <col min="1" max="1" width="9" style="1" customWidth="1"/>
    <col min="2" max="2" width="6" style="1" customWidth="1"/>
    <col min="3" max="3" width="6.5703125" style="1" customWidth="1"/>
    <col min="4" max="5" width="9.140625" style="1"/>
    <col min="6" max="6" width="7" style="1" customWidth="1"/>
    <col min="7" max="7" width="12.28515625" style="1" customWidth="1"/>
    <col min="8" max="9" width="9.140625" style="1"/>
    <col min="10" max="10" width="7.5703125" style="1" customWidth="1"/>
    <col min="11" max="11" width="9.42578125" style="1" customWidth="1"/>
    <col min="12" max="12" width="18.28515625" style="1" customWidth="1"/>
    <col min="13" max="13" width="6" style="1" customWidth="1"/>
    <col min="14" max="14" width="14.85546875" style="1" customWidth="1"/>
    <col min="15" max="15" width="9.140625" style="1"/>
    <col min="16" max="16" width="8.7109375" style="1" customWidth="1"/>
    <col min="17" max="17" width="10.7109375" style="1" customWidth="1"/>
    <col min="18" max="20" width="9.140625" style="1"/>
    <col min="21" max="21" width="11.28515625" style="1" customWidth="1"/>
    <col min="22" max="22" width="10.140625" style="1" customWidth="1"/>
    <col min="23" max="16384" width="9.140625" style="1"/>
  </cols>
  <sheetData>
    <row r="1" spans="2:24" ht="15.75" thickBot="1" x14ac:dyDescent="0.3"/>
    <row r="2" spans="2:24" ht="15.75" thickBot="1" x14ac:dyDescent="0.3"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2:24" ht="15" customHeight="1" x14ac:dyDescent="0.25">
      <c r="B3" s="13"/>
      <c r="C3" s="126" t="s">
        <v>71</v>
      </c>
      <c r="D3" s="127"/>
      <c r="E3" s="128"/>
      <c r="F3" s="108" t="s">
        <v>16</v>
      </c>
      <c r="G3" s="109"/>
      <c r="H3" s="109"/>
      <c r="I3" s="110"/>
      <c r="J3" s="117">
        <f>IF(Foglio1!C10&gt;3,"Popolare solo 3 indicatori dell'area tematica WAter",IF(Foglio1!C10&lt;3,"Popolare 3 indicatori dell'area tematica WAter",Foglio1!C9))</f>
        <v>3.5</v>
      </c>
      <c r="K3" s="118"/>
      <c r="L3" s="119"/>
      <c r="M3" s="12"/>
    </row>
    <row r="4" spans="2:24" ht="15" customHeight="1" x14ac:dyDescent="0.25">
      <c r="B4" s="13"/>
      <c r="C4" s="129"/>
      <c r="D4" s="130"/>
      <c r="E4" s="131"/>
      <c r="F4" s="111"/>
      <c r="G4" s="112"/>
      <c r="H4" s="112"/>
      <c r="I4" s="113"/>
      <c r="J4" s="120"/>
      <c r="K4" s="121"/>
      <c r="L4" s="122"/>
      <c r="M4" s="12"/>
    </row>
    <row r="5" spans="2:24" ht="15" customHeight="1" x14ac:dyDescent="0.25">
      <c r="B5" s="13"/>
      <c r="C5" s="129"/>
      <c r="D5" s="130"/>
      <c r="E5" s="131"/>
      <c r="F5" s="111"/>
      <c r="G5" s="112"/>
      <c r="H5" s="112"/>
      <c r="I5" s="113"/>
      <c r="J5" s="120"/>
      <c r="K5" s="121"/>
      <c r="L5" s="122"/>
      <c r="M5" s="12"/>
    </row>
    <row r="6" spans="2:24" ht="15" customHeight="1" x14ac:dyDescent="0.25">
      <c r="B6" s="13"/>
      <c r="C6" s="129"/>
      <c r="D6" s="130"/>
      <c r="E6" s="131"/>
      <c r="F6" s="111"/>
      <c r="G6" s="112"/>
      <c r="H6" s="112"/>
      <c r="I6" s="113"/>
      <c r="J6" s="120"/>
      <c r="K6" s="121"/>
      <c r="L6" s="122"/>
      <c r="M6" s="12"/>
    </row>
    <row r="7" spans="2:24" ht="15" customHeight="1" thickBot="1" x14ac:dyDescent="0.3">
      <c r="B7" s="13"/>
      <c r="C7" s="132"/>
      <c r="D7" s="133"/>
      <c r="E7" s="134"/>
      <c r="F7" s="114"/>
      <c r="G7" s="115"/>
      <c r="H7" s="115"/>
      <c r="I7" s="116"/>
      <c r="J7" s="123"/>
      <c r="K7" s="124"/>
      <c r="L7" s="125"/>
      <c r="M7" s="12"/>
    </row>
    <row r="8" spans="2:24" ht="14.25" customHeight="1" x14ac:dyDescent="0.25">
      <c r="B8" s="13"/>
      <c r="M8" s="14"/>
    </row>
    <row r="9" spans="2:24" x14ac:dyDescent="0.25">
      <c r="B9" s="13"/>
      <c r="M9" s="14"/>
    </row>
    <row r="10" spans="2:24" ht="15.75" thickBot="1" x14ac:dyDescent="0.3">
      <c r="B10" s="13"/>
      <c r="M10" s="14"/>
    </row>
    <row r="11" spans="2:24" ht="20.25" customHeight="1" x14ac:dyDescent="0.25">
      <c r="B11" s="13"/>
      <c r="C11" s="76" t="s">
        <v>10</v>
      </c>
      <c r="D11" s="77"/>
      <c r="E11" s="78"/>
      <c r="F11" s="85" t="s">
        <v>24</v>
      </c>
      <c r="G11" s="86"/>
      <c r="H11" s="86"/>
      <c r="I11" s="86"/>
      <c r="J11" s="86"/>
      <c r="K11" s="86"/>
      <c r="L11" s="87"/>
      <c r="M11" s="28"/>
      <c r="X11" s="36"/>
    </row>
    <row r="12" spans="2:24" ht="20.25" customHeight="1" thickBot="1" x14ac:dyDescent="0.3">
      <c r="B12" s="13"/>
      <c r="C12" s="79"/>
      <c r="D12" s="80"/>
      <c r="E12" s="81"/>
      <c r="F12" s="88"/>
      <c r="G12" s="89"/>
      <c r="H12" s="89"/>
      <c r="I12" s="89"/>
      <c r="J12" s="89"/>
      <c r="K12" s="90"/>
      <c r="L12" s="91"/>
      <c r="M12" s="28"/>
    </row>
    <row r="13" spans="2:24" ht="16.5" thickTop="1" x14ac:dyDescent="0.25">
      <c r="B13" s="13"/>
      <c r="C13" s="79"/>
      <c r="D13" s="80"/>
      <c r="E13" s="81"/>
      <c r="F13" s="5"/>
      <c r="G13" s="15"/>
      <c r="H13" s="92" t="s">
        <v>1</v>
      </c>
      <c r="I13" s="92"/>
      <c r="J13" s="159"/>
      <c r="K13" s="94">
        <v>144</v>
      </c>
      <c r="L13" s="157" t="s">
        <v>0</v>
      </c>
      <c r="M13" s="10"/>
    </row>
    <row r="14" spans="2:24" ht="15.75" x14ac:dyDescent="0.25">
      <c r="B14" s="13"/>
      <c r="C14" s="79"/>
      <c r="D14" s="80"/>
      <c r="E14" s="81"/>
      <c r="F14" s="6"/>
      <c r="G14" s="15"/>
      <c r="H14" s="93"/>
      <c r="I14" s="93"/>
      <c r="J14" s="160"/>
      <c r="K14" s="95"/>
      <c r="L14" s="103"/>
      <c r="M14" s="10"/>
    </row>
    <row r="15" spans="2:24" ht="15.75" x14ac:dyDescent="0.25">
      <c r="B15" s="13"/>
      <c r="C15" s="79"/>
      <c r="D15" s="80"/>
      <c r="E15" s="81"/>
      <c r="F15" s="5"/>
      <c r="G15" s="15"/>
      <c r="H15" s="93"/>
      <c r="I15" s="93"/>
      <c r="J15" s="160"/>
      <c r="K15" s="95"/>
      <c r="L15" s="103"/>
      <c r="M15" s="10"/>
    </row>
    <row r="16" spans="2:24" ht="16.5" thickBot="1" x14ac:dyDescent="0.3">
      <c r="B16" s="13"/>
      <c r="C16" s="79"/>
      <c r="D16" s="80"/>
      <c r="E16" s="81"/>
      <c r="F16" s="5"/>
      <c r="G16" s="15"/>
      <c r="H16" s="93"/>
      <c r="I16" s="93"/>
      <c r="J16" s="160"/>
      <c r="K16" s="96"/>
      <c r="L16" s="103"/>
      <c r="M16" s="10"/>
    </row>
    <row r="17" spans="2:22" ht="16.5" thickTop="1" x14ac:dyDescent="0.25">
      <c r="B17" s="13"/>
      <c r="C17" s="79"/>
      <c r="D17" s="80"/>
      <c r="E17" s="81"/>
      <c r="F17" s="5"/>
      <c r="G17" s="15"/>
      <c r="H17" s="98" t="s">
        <v>156</v>
      </c>
      <c r="I17" s="98"/>
      <c r="J17" s="98"/>
      <c r="K17" s="151">
        <v>144</v>
      </c>
      <c r="L17" s="97" t="s">
        <v>0</v>
      </c>
      <c r="M17" s="10"/>
    </row>
    <row r="18" spans="2:22" ht="15.75" x14ac:dyDescent="0.25">
      <c r="B18" s="13"/>
      <c r="C18" s="79"/>
      <c r="D18" s="80"/>
      <c r="E18" s="81"/>
      <c r="F18" s="5"/>
      <c r="G18" s="15"/>
      <c r="H18" s="98"/>
      <c r="I18" s="98"/>
      <c r="J18" s="98"/>
      <c r="K18" s="152"/>
      <c r="L18" s="97"/>
      <c r="M18" s="10"/>
    </row>
    <row r="19" spans="2:22" ht="15.75" x14ac:dyDescent="0.25">
      <c r="B19" s="13"/>
      <c r="C19" s="79"/>
      <c r="D19" s="80"/>
      <c r="E19" s="81"/>
      <c r="F19" s="5"/>
      <c r="G19" s="15"/>
      <c r="H19" s="98"/>
      <c r="I19" s="98"/>
      <c r="J19" s="98"/>
      <c r="K19" s="152"/>
      <c r="L19" s="97"/>
      <c r="M19" s="10"/>
    </row>
    <row r="20" spans="2:22" ht="16.5" thickBot="1" x14ac:dyDescent="0.3">
      <c r="B20" s="13"/>
      <c r="C20" s="79"/>
      <c r="D20" s="80"/>
      <c r="E20" s="81"/>
      <c r="F20" s="5"/>
      <c r="G20" s="15"/>
      <c r="H20" s="98"/>
      <c r="I20" s="98"/>
      <c r="J20" s="98"/>
      <c r="K20" s="153"/>
      <c r="L20" s="97"/>
      <c r="M20" s="10"/>
    </row>
    <row r="21" spans="2:22" ht="19.5" customHeight="1" thickTop="1" x14ac:dyDescent="0.25">
      <c r="B21" s="13"/>
      <c r="C21" s="79"/>
      <c r="D21" s="80"/>
      <c r="E21" s="81"/>
      <c r="F21" s="5"/>
      <c r="G21" s="15"/>
      <c r="H21" s="104" t="s">
        <v>11</v>
      </c>
      <c r="I21" s="104"/>
      <c r="J21" s="104"/>
      <c r="K21" s="107">
        <f>IF(K13="","",IF(K13/K17*100&lt;75,5,IF(AND(K13/K17*100&gt;=75,K13/K17*100&lt;=100),4,IF(AND(K13/K17*100&gt;100,K13/K17*100&lt;=150),3,IF(AND(K13/K17*100&gt;150,K13/K17*100&lt;=200),2,IF(K13/K17*100&gt;200,1,))))))</f>
        <v>4</v>
      </c>
      <c r="L21" s="106"/>
      <c r="M21" s="17"/>
    </row>
    <row r="22" spans="2:22" ht="21" x14ac:dyDescent="0.25">
      <c r="B22" s="13"/>
      <c r="C22" s="79"/>
      <c r="D22" s="80"/>
      <c r="E22" s="81"/>
      <c r="F22" s="5"/>
      <c r="G22" s="15"/>
      <c r="H22" s="104"/>
      <c r="I22" s="104"/>
      <c r="J22" s="104"/>
      <c r="K22" s="107"/>
      <c r="L22" s="106"/>
      <c r="M22" s="17"/>
      <c r="S22" s="1" t="e" vm="1">
        <v>#VALUE!</v>
      </c>
      <c r="U22" s="2"/>
      <c r="V22" s="3"/>
    </row>
    <row r="23" spans="2:22" ht="15.75" thickBot="1" x14ac:dyDescent="0.3">
      <c r="B23" s="13"/>
      <c r="C23" s="82"/>
      <c r="D23" s="83"/>
      <c r="E23" s="84"/>
      <c r="F23" s="7"/>
      <c r="G23" s="8"/>
      <c r="H23" s="8"/>
      <c r="I23" s="8"/>
      <c r="J23" s="8"/>
      <c r="K23" s="8"/>
      <c r="L23" s="9"/>
      <c r="M23" s="14"/>
      <c r="U23" s="4"/>
      <c r="V23" s="4"/>
    </row>
    <row r="24" spans="2:22" ht="21" x14ac:dyDescent="0.25">
      <c r="B24" s="13"/>
      <c r="C24" s="16"/>
      <c r="D24" s="16"/>
      <c r="E24" s="16"/>
      <c r="M24" s="14"/>
      <c r="U24" s="4"/>
      <c r="V24" s="4"/>
    </row>
    <row r="25" spans="2:22" ht="21" x14ac:dyDescent="0.25">
      <c r="B25" s="13"/>
      <c r="C25" s="16"/>
      <c r="D25" s="16"/>
      <c r="E25" s="16"/>
      <c r="M25" s="14"/>
      <c r="U25" s="4"/>
      <c r="V25" s="4"/>
    </row>
    <row r="26" spans="2:22" x14ac:dyDescent="0.25">
      <c r="B26" s="13"/>
      <c r="M26" s="14"/>
    </row>
    <row r="27" spans="2:22" ht="15.75" thickBot="1" x14ac:dyDescent="0.3">
      <c r="B27" s="13"/>
      <c r="M27" s="14"/>
    </row>
    <row r="28" spans="2:22" ht="20.25" customHeight="1" x14ac:dyDescent="0.25">
      <c r="B28" s="13"/>
      <c r="C28" s="76" t="s">
        <v>15</v>
      </c>
      <c r="D28" s="77"/>
      <c r="E28" s="78"/>
      <c r="F28" s="85" t="s">
        <v>2</v>
      </c>
      <c r="G28" s="86"/>
      <c r="H28" s="86"/>
      <c r="I28" s="86"/>
      <c r="J28" s="86"/>
      <c r="K28" s="86"/>
      <c r="L28" s="87"/>
      <c r="M28" s="28"/>
    </row>
    <row r="29" spans="2:22" ht="36.75" customHeight="1" thickBot="1" x14ac:dyDescent="0.3">
      <c r="B29" s="13"/>
      <c r="C29" s="79"/>
      <c r="D29" s="80"/>
      <c r="E29" s="81"/>
      <c r="F29" s="88"/>
      <c r="G29" s="89"/>
      <c r="H29" s="89"/>
      <c r="I29" s="89"/>
      <c r="J29" s="89"/>
      <c r="K29" s="89"/>
      <c r="L29" s="91"/>
      <c r="M29" s="28"/>
    </row>
    <row r="30" spans="2:22" ht="16.5" thickTop="1" x14ac:dyDescent="0.25">
      <c r="B30" s="13"/>
      <c r="C30" s="79"/>
      <c r="D30" s="80"/>
      <c r="E30" s="81"/>
      <c r="F30" s="5"/>
      <c r="G30" s="15"/>
      <c r="H30" s="92" t="s">
        <v>1</v>
      </c>
      <c r="I30" s="92"/>
      <c r="J30" s="92"/>
      <c r="K30" s="94">
        <v>95</v>
      </c>
      <c r="L30" s="156" t="s">
        <v>3</v>
      </c>
      <c r="M30" s="10"/>
    </row>
    <row r="31" spans="2:22" ht="15.75" x14ac:dyDescent="0.25">
      <c r="B31" s="13"/>
      <c r="C31" s="79"/>
      <c r="D31" s="80"/>
      <c r="E31" s="81"/>
      <c r="F31" s="6"/>
      <c r="G31" s="15"/>
      <c r="H31" s="93"/>
      <c r="I31" s="93"/>
      <c r="J31" s="93"/>
      <c r="K31" s="95"/>
      <c r="L31" s="97"/>
      <c r="M31" s="10"/>
    </row>
    <row r="32" spans="2:22" ht="15.75" x14ac:dyDescent="0.25">
      <c r="B32" s="13"/>
      <c r="C32" s="79"/>
      <c r="D32" s="80"/>
      <c r="E32" s="81"/>
      <c r="F32" s="5"/>
      <c r="G32" s="15"/>
      <c r="H32" s="93"/>
      <c r="I32" s="93"/>
      <c r="J32" s="93"/>
      <c r="K32" s="95"/>
      <c r="L32" s="97"/>
      <c r="M32" s="10"/>
    </row>
    <row r="33" spans="2:22" ht="16.5" thickBot="1" x14ac:dyDescent="0.3">
      <c r="B33" s="13"/>
      <c r="C33" s="79"/>
      <c r="D33" s="80"/>
      <c r="E33" s="81"/>
      <c r="F33" s="5"/>
      <c r="G33" s="15"/>
      <c r="H33" s="93"/>
      <c r="I33" s="93"/>
      <c r="J33" s="93"/>
      <c r="K33" s="96"/>
      <c r="L33" s="97"/>
      <c r="M33" s="10"/>
    </row>
    <row r="34" spans="2:22" ht="16.5" thickTop="1" x14ac:dyDescent="0.25">
      <c r="B34" s="13"/>
      <c r="C34" s="79"/>
      <c r="D34" s="80"/>
      <c r="E34" s="81"/>
      <c r="F34" s="5"/>
      <c r="G34" s="15"/>
      <c r="H34" s="98" t="s">
        <v>156</v>
      </c>
      <c r="I34" s="98"/>
      <c r="J34" s="98"/>
      <c r="K34" s="158">
        <v>100</v>
      </c>
      <c r="L34" s="97" t="s">
        <v>3</v>
      </c>
      <c r="M34" s="10"/>
    </row>
    <row r="35" spans="2:22" ht="15.75" x14ac:dyDescent="0.25">
      <c r="B35" s="13"/>
      <c r="C35" s="79"/>
      <c r="D35" s="80"/>
      <c r="E35" s="81"/>
      <c r="F35" s="5"/>
      <c r="G35" s="15"/>
      <c r="H35" s="98"/>
      <c r="I35" s="98"/>
      <c r="J35" s="98"/>
      <c r="K35" s="158"/>
      <c r="L35" s="97"/>
      <c r="M35" s="10"/>
    </row>
    <row r="36" spans="2:22" ht="15.75" x14ac:dyDescent="0.25">
      <c r="B36" s="13"/>
      <c r="C36" s="79"/>
      <c r="D36" s="80"/>
      <c r="E36" s="81"/>
      <c r="F36" s="5"/>
      <c r="G36" s="15"/>
      <c r="H36" s="98"/>
      <c r="I36" s="98"/>
      <c r="J36" s="98"/>
      <c r="K36" s="158"/>
      <c r="L36" s="97"/>
      <c r="M36" s="10"/>
    </row>
    <row r="37" spans="2:22" ht="15.75" x14ac:dyDescent="0.25">
      <c r="B37" s="13"/>
      <c r="C37" s="79"/>
      <c r="D37" s="80"/>
      <c r="E37" s="81"/>
      <c r="F37" s="5"/>
      <c r="G37" s="15"/>
      <c r="H37" s="98"/>
      <c r="I37" s="98"/>
      <c r="J37" s="98"/>
      <c r="K37" s="158"/>
      <c r="L37" s="97"/>
      <c r="M37" s="10"/>
    </row>
    <row r="38" spans="2:22" ht="19.5" customHeight="1" x14ac:dyDescent="0.25">
      <c r="B38" s="13"/>
      <c r="C38" s="79"/>
      <c r="D38" s="80"/>
      <c r="E38" s="81"/>
      <c r="F38" s="5"/>
      <c r="G38" s="15"/>
      <c r="H38" s="104" t="s">
        <v>12</v>
      </c>
      <c r="I38" s="104"/>
      <c r="J38" s="104"/>
      <c r="K38" s="107">
        <f>IF(K30="","",IF(K30=100,5,IF(AND(K30&lt;100,K30&gt;=90),4,IF(AND(K30&lt;90,K30&gt;=80),3,IF(AND(K30&lt;80,K30&gt;=70),2,IF(K30&lt;70,1,))))))</f>
        <v>4</v>
      </c>
      <c r="L38" s="106"/>
      <c r="M38" s="17"/>
    </row>
    <row r="39" spans="2:22" ht="21" x14ac:dyDescent="0.25">
      <c r="B39" s="13"/>
      <c r="C39" s="79"/>
      <c r="D39" s="80"/>
      <c r="E39" s="81"/>
      <c r="F39" s="5"/>
      <c r="G39" s="15"/>
      <c r="H39" s="104"/>
      <c r="I39" s="104"/>
      <c r="J39" s="104"/>
      <c r="K39" s="107"/>
      <c r="L39" s="106"/>
      <c r="M39" s="17"/>
      <c r="S39" s="1" t="e" vm="1">
        <v>#VALUE!</v>
      </c>
      <c r="U39" s="2"/>
      <c r="V39" s="3"/>
    </row>
    <row r="40" spans="2:22" ht="15.75" thickBot="1" x14ac:dyDescent="0.3">
      <c r="B40" s="13"/>
      <c r="C40" s="82"/>
      <c r="D40" s="83"/>
      <c r="E40" s="84"/>
      <c r="F40" s="7"/>
      <c r="G40" s="8"/>
      <c r="H40" s="8"/>
      <c r="I40" s="8"/>
      <c r="J40" s="8"/>
      <c r="K40" s="8"/>
      <c r="L40" s="9"/>
      <c r="M40" s="14"/>
      <c r="U40" s="4"/>
      <c r="V40" s="4"/>
    </row>
    <row r="41" spans="2:22" ht="21" x14ac:dyDescent="0.25">
      <c r="B41" s="13"/>
      <c r="C41" s="16"/>
      <c r="D41" s="16"/>
      <c r="E41" s="16"/>
      <c r="M41" s="14"/>
      <c r="U41" s="4"/>
      <c r="V41" s="4"/>
    </row>
    <row r="42" spans="2:22" ht="21" x14ac:dyDescent="0.25">
      <c r="B42" s="13"/>
      <c r="C42" s="16"/>
      <c r="D42" s="16"/>
      <c r="E42" s="16"/>
      <c r="M42" s="14"/>
      <c r="U42" s="4"/>
      <c r="V42" s="4"/>
    </row>
    <row r="43" spans="2:22" x14ac:dyDescent="0.25">
      <c r="B43" s="13"/>
      <c r="M43" s="14"/>
      <c r="U43" s="4"/>
      <c r="V43" s="4"/>
    </row>
    <row r="44" spans="2:22" ht="15.75" thickBot="1" x14ac:dyDescent="0.3">
      <c r="B44" s="13"/>
      <c r="M44" s="14"/>
    </row>
    <row r="45" spans="2:22" ht="20.25" customHeight="1" x14ac:dyDescent="0.25">
      <c r="B45" s="13"/>
      <c r="C45" s="76" t="s">
        <v>14</v>
      </c>
      <c r="D45" s="77"/>
      <c r="E45" s="78"/>
      <c r="F45" s="85" t="s">
        <v>5</v>
      </c>
      <c r="G45" s="86"/>
      <c r="H45" s="86"/>
      <c r="I45" s="86"/>
      <c r="J45" s="86"/>
      <c r="K45" s="86"/>
      <c r="L45" s="87"/>
      <c r="M45" s="28"/>
    </row>
    <row r="46" spans="2:22" ht="36.75" customHeight="1" thickBot="1" x14ac:dyDescent="0.3">
      <c r="B46" s="13"/>
      <c r="C46" s="79"/>
      <c r="D46" s="80"/>
      <c r="E46" s="81"/>
      <c r="F46" s="88"/>
      <c r="G46" s="89"/>
      <c r="H46" s="89"/>
      <c r="I46" s="89"/>
      <c r="J46" s="89"/>
      <c r="K46" s="89"/>
      <c r="L46" s="91"/>
      <c r="M46" s="28"/>
    </row>
    <row r="47" spans="2:22" ht="15" customHeight="1" thickTop="1" x14ac:dyDescent="0.25">
      <c r="B47" s="13"/>
      <c r="C47" s="79"/>
      <c r="D47" s="80"/>
      <c r="E47" s="81"/>
      <c r="F47" s="5"/>
      <c r="G47" s="15"/>
      <c r="H47" s="92" t="s">
        <v>4</v>
      </c>
      <c r="I47" s="92"/>
      <c r="J47" s="92"/>
      <c r="K47" s="94">
        <v>52.3</v>
      </c>
      <c r="L47" s="156" t="s">
        <v>3</v>
      </c>
      <c r="M47" s="10"/>
    </row>
    <row r="48" spans="2:22" ht="15" customHeight="1" x14ac:dyDescent="0.25">
      <c r="B48" s="13"/>
      <c r="C48" s="79"/>
      <c r="D48" s="80"/>
      <c r="E48" s="81"/>
      <c r="F48" s="6"/>
      <c r="G48" s="15"/>
      <c r="H48" s="93"/>
      <c r="I48" s="93"/>
      <c r="J48" s="93"/>
      <c r="K48" s="95"/>
      <c r="L48" s="97"/>
      <c r="M48" s="10"/>
    </row>
    <row r="49" spans="2:22" ht="15" customHeight="1" x14ac:dyDescent="0.25">
      <c r="B49" s="13"/>
      <c r="C49" s="79"/>
      <c r="D49" s="80"/>
      <c r="E49" s="81"/>
      <c r="F49" s="5"/>
      <c r="G49" s="15"/>
      <c r="H49" s="93"/>
      <c r="I49" s="93"/>
      <c r="J49" s="93"/>
      <c r="K49" s="95"/>
      <c r="L49" s="97"/>
      <c r="M49" s="10"/>
    </row>
    <row r="50" spans="2:22" ht="15" customHeight="1" thickBot="1" x14ac:dyDescent="0.3">
      <c r="B50" s="13"/>
      <c r="C50" s="79"/>
      <c r="D50" s="80"/>
      <c r="E50" s="81"/>
      <c r="F50" s="5"/>
      <c r="G50" s="15"/>
      <c r="H50" s="93"/>
      <c r="I50" s="93"/>
      <c r="J50" s="93"/>
      <c r="K50" s="96"/>
      <c r="L50" s="97"/>
      <c r="M50" s="10"/>
    </row>
    <row r="51" spans="2:22" ht="15" customHeight="1" thickTop="1" x14ac:dyDescent="0.25">
      <c r="B51" s="13"/>
      <c r="C51" s="79"/>
      <c r="D51" s="80"/>
      <c r="E51" s="81"/>
      <c r="F51" s="5"/>
      <c r="G51" s="15"/>
      <c r="H51" s="98" t="s">
        <v>162</v>
      </c>
      <c r="I51" s="98"/>
      <c r="J51" s="98"/>
      <c r="K51" s="151">
        <v>26.1</v>
      </c>
      <c r="L51" s="97" t="s">
        <v>3</v>
      </c>
      <c r="M51" s="10"/>
    </row>
    <row r="52" spans="2:22" ht="15" customHeight="1" x14ac:dyDescent="0.25">
      <c r="B52" s="13"/>
      <c r="C52" s="79"/>
      <c r="D52" s="80"/>
      <c r="E52" s="81"/>
      <c r="F52" s="5"/>
      <c r="G52" s="15"/>
      <c r="H52" s="98"/>
      <c r="I52" s="98"/>
      <c r="J52" s="98"/>
      <c r="K52" s="152"/>
      <c r="L52" s="97"/>
      <c r="M52" s="10"/>
    </row>
    <row r="53" spans="2:22" ht="15" customHeight="1" x14ac:dyDescent="0.25">
      <c r="B53" s="13"/>
      <c r="C53" s="79"/>
      <c r="D53" s="80"/>
      <c r="E53" s="81"/>
      <c r="F53" s="5"/>
      <c r="G53" s="15"/>
      <c r="H53" s="98"/>
      <c r="I53" s="98"/>
      <c r="J53" s="98"/>
      <c r="K53" s="152"/>
      <c r="L53" s="97"/>
      <c r="M53" s="10"/>
    </row>
    <row r="54" spans="2:22" ht="15" customHeight="1" thickBot="1" x14ac:dyDescent="0.3">
      <c r="B54" s="13"/>
      <c r="C54" s="79"/>
      <c r="D54" s="80"/>
      <c r="E54" s="81"/>
      <c r="F54" s="5"/>
      <c r="G54" s="15"/>
      <c r="H54" s="98"/>
      <c r="I54" s="98"/>
      <c r="J54" s="98"/>
      <c r="K54" s="153"/>
      <c r="L54" s="97"/>
      <c r="M54" s="10"/>
    </row>
    <row r="55" spans="2:22" ht="15" customHeight="1" thickTop="1" x14ac:dyDescent="0.25">
      <c r="B55" s="13"/>
      <c r="C55" s="79"/>
      <c r="D55" s="80"/>
      <c r="E55" s="81"/>
      <c r="F55" s="5"/>
      <c r="G55" s="15"/>
      <c r="H55" s="135" t="s">
        <v>7</v>
      </c>
      <c r="I55" s="136"/>
      <c r="J55" s="137"/>
      <c r="K55" s="144">
        <f>IF(K47="","",IF(K47/K51*100&lt;75,5,IF(AND(K47/K51*100&gt;=75,K47/K51*100&lt;=100),4,IF(AND(K47/K51*100&gt;100,K47/K51*100&lt;=150),3,IF(AND(K47/K51*100&gt;150,K47/K51*100&lt;=200),2,IF(K47/K51*100&gt;200,1,))))))</f>
        <v>1</v>
      </c>
      <c r="L55" s="145"/>
      <c r="M55" s="10"/>
    </row>
    <row r="56" spans="2:22" ht="15" customHeight="1" x14ac:dyDescent="0.25">
      <c r="B56" s="13"/>
      <c r="C56" s="79"/>
      <c r="D56" s="80"/>
      <c r="E56" s="81"/>
      <c r="F56" s="5"/>
      <c r="G56" s="15"/>
      <c r="H56" s="138"/>
      <c r="I56" s="139"/>
      <c r="J56" s="140"/>
      <c r="K56" s="146"/>
      <c r="L56" s="147"/>
      <c r="M56" s="10"/>
    </row>
    <row r="57" spans="2:22" ht="15" customHeight="1" thickBot="1" x14ac:dyDescent="0.3">
      <c r="B57" s="13"/>
      <c r="C57" s="79"/>
      <c r="D57" s="80"/>
      <c r="E57" s="81"/>
      <c r="F57" s="5"/>
      <c r="G57" s="15"/>
      <c r="H57" s="141"/>
      <c r="I57" s="142"/>
      <c r="J57" s="143"/>
      <c r="K57" s="148"/>
      <c r="L57" s="149"/>
      <c r="M57" s="10"/>
    </row>
    <row r="58" spans="2:22" ht="19.5" customHeight="1" thickTop="1" x14ac:dyDescent="0.25">
      <c r="B58" s="13"/>
      <c r="C58" s="79"/>
      <c r="D58" s="80"/>
      <c r="E58" s="81"/>
      <c r="F58" s="5"/>
      <c r="G58" s="15"/>
      <c r="H58" s="92" t="s">
        <v>6</v>
      </c>
      <c r="I58" s="92"/>
      <c r="J58" s="92"/>
      <c r="K58" s="94">
        <v>15</v>
      </c>
      <c r="L58" s="97" t="s">
        <v>9</v>
      </c>
      <c r="M58" s="10"/>
    </row>
    <row r="59" spans="2:22" ht="15" customHeight="1" x14ac:dyDescent="0.25">
      <c r="B59" s="13"/>
      <c r="C59" s="79"/>
      <c r="D59" s="80"/>
      <c r="E59" s="81"/>
      <c r="F59" s="5"/>
      <c r="G59" s="15"/>
      <c r="H59" s="93"/>
      <c r="I59" s="93"/>
      <c r="J59" s="93"/>
      <c r="K59" s="95"/>
      <c r="L59" s="97"/>
      <c r="M59" s="10"/>
      <c r="S59" s="1" t="e" vm="1">
        <v>#VALUE!</v>
      </c>
      <c r="U59" s="2"/>
      <c r="V59" s="3"/>
    </row>
    <row r="60" spans="2:22" ht="15.75" customHeight="1" x14ac:dyDescent="0.25">
      <c r="B60" s="13"/>
      <c r="C60" s="79"/>
      <c r="D60" s="80"/>
      <c r="E60" s="81"/>
      <c r="F60" s="5"/>
      <c r="G60" s="15"/>
      <c r="H60" s="93"/>
      <c r="I60" s="93"/>
      <c r="J60" s="93"/>
      <c r="K60" s="95"/>
      <c r="L60" s="97"/>
      <c r="M60" s="10"/>
      <c r="U60" s="4"/>
      <c r="V60" s="4"/>
    </row>
    <row r="61" spans="2:22" ht="15" customHeight="1" thickBot="1" x14ac:dyDescent="0.3">
      <c r="B61" s="13"/>
      <c r="C61" s="79"/>
      <c r="D61" s="80"/>
      <c r="E61" s="81"/>
      <c r="F61" s="5"/>
      <c r="G61" s="15"/>
      <c r="H61" s="93"/>
      <c r="I61" s="93"/>
      <c r="J61" s="93"/>
      <c r="K61" s="96"/>
      <c r="L61" s="97"/>
      <c r="M61" s="10"/>
      <c r="U61" s="4"/>
      <c r="V61" s="4"/>
    </row>
    <row r="62" spans="2:22" ht="18" customHeight="1" thickTop="1" x14ac:dyDescent="0.25">
      <c r="B62" s="13"/>
      <c r="C62" s="79"/>
      <c r="D62" s="80"/>
      <c r="E62" s="81"/>
      <c r="F62" s="5"/>
      <c r="G62" s="15"/>
      <c r="H62" s="98" t="s">
        <v>163</v>
      </c>
      <c r="I62" s="98"/>
      <c r="J62" s="98"/>
      <c r="K62" s="150">
        <v>14</v>
      </c>
      <c r="L62" s="97" t="s">
        <v>9</v>
      </c>
      <c r="M62" s="10"/>
      <c r="P62" s="2"/>
      <c r="Q62" s="3"/>
      <c r="U62" s="4"/>
      <c r="V62" s="4"/>
    </row>
    <row r="63" spans="2:22" ht="15.75" customHeight="1" x14ac:dyDescent="0.25">
      <c r="B63" s="13"/>
      <c r="C63" s="79"/>
      <c r="D63" s="80"/>
      <c r="E63" s="81"/>
      <c r="F63" s="5"/>
      <c r="G63" s="15"/>
      <c r="H63" s="98"/>
      <c r="I63" s="98"/>
      <c r="J63" s="98"/>
      <c r="K63" s="150"/>
      <c r="L63" s="97"/>
      <c r="M63" s="10"/>
    </row>
    <row r="64" spans="2:22" ht="15.75" customHeight="1" x14ac:dyDescent="0.25">
      <c r="B64" s="13"/>
      <c r="C64" s="79"/>
      <c r="D64" s="80"/>
      <c r="E64" s="81"/>
      <c r="F64" s="5"/>
      <c r="G64" s="15"/>
      <c r="H64" s="98"/>
      <c r="I64" s="98"/>
      <c r="J64" s="98"/>
      <c r="K64" s="150"/>
      <c r="L64" s="97"/>
      <c r="M64" s="10"/>
    </row>
    <row r="65" spans="2:13" ht="15.75" customHeight="1" x14ac:dyDescent="0.25">
      <c r="B65" s="13"/>
      <c r="C65" s="79"/>
      <c r="D65" s="80"/>
      <c r="E65" s="81"/>
      <c r="F65" s="5"/>
      <c r="G65" s="15"/>
      <c r="H65" s="98"/>
      <c r="I65" s="98"/>
      <c r="J65" s="98"/>
      <c r="K65" s="150"/>
      <c r="L65" s="97"/>
      <c r="M65" s="10"/>
    </row>
    <row r="66" spans="2:13" ht="15.75" customHeight="1" x14ac:dyDescent="0.25">
      <c r="B66" s="13"/>
      <c r="C66" s="79"/>
      <c r="D66" s="80"/>
      <c r="E66" s="81"/>
      <c r="F66" s="5"/>
      <c r="G66" s="15"/>
      <c r="H66" s="135" t="s">
        <v>8</v>
      </c>
      <c r="I66" s="136"/>
      <c r="J66" s="137"/>
      <c r="K66" s="144">
        <f>IF(K58="","",IF(K58/K62*100&lt;=100,5,IF(AND(K58/K62*100&gt;100,K58/K62*100&lt;=200),4,IF(AND(K58/K62*100&gt;200,K58/K62*100&lt;=300),3,IF(AND(K58/K62*100&gt;300,K58/K62*100&lt;=400),2,IF(K58/K62*100&gt;400,1,))))))</f>
        <v>4</v>
      </c>
      <c r="L66" s="145"/>
      <c r="M66" s="10"/>
    </row>
    <row r="67" spans="2:13" ht="15.75" customHeight="1" x14ac:dyDescent="0.25">
      <c r="B67" s="13"/>
      <c r="C67" s="79"/>
      <c r="D67" s="80"/>
      <c r="E67" s="81"/>
      <c r="F67" s="5"/>
      <c r="G67" s="15"/>
      <c r="H67" s="138"/>
      <c r="I67" s="139"/>
      <c r="J67" s="140"/>
      <c r="K67" s="146"/>
      <c r="L67" s="147"/>
      <c r="M67" s="10"/>
    </row>
    <row r="68" spans="2:13" ht="15.75" customHeight="1" x14ac:dyDescent="0.25">
      <c r="B68" s="13"/>
      <c r="C68" s="79"/>
      <c r="D68" s="80"/>
      <c r="E68" s="81"/>
      <c r="F68" s="5"/>
      <c r="G68" s="15"/>
      <c r="H68" s="141"/>
      <c r="I68" s="142"/>
      <c r="J68" s="143"/>
      <c r="K68" s="148"/>
      <c r="L68" s="149"/>
      <c r="M68" s="10"/>
    </row>
    <row r="69" spans="2:13" ht="21" x14ac:dyDescent="0.25">
      <c r="B69" s="13"/>
      <c r="C69" s="79"/>
      <c r="D69" s="80"/>
      <c r="E69" s="81"/>
      <c r="F69" s="5"/>
      <c r="G69" s="15"/>
      <c r="H69" s="104" t="s">
        <v>13</v>
      </c>
      <c r="I69" s="104"/>
      <c r="J69" s="104"/>
      <c r="K69" s="154">
        <f>IF(K47="","",(K55+K66)/2)</f>
        <v>2.5</v>
      </c>
      <c r="L69" s="155"/>
      <c r="M69" s="17"/>
    </row>
    <row r="70" spans="2:13" ht="21" x14ac:dyDescent="0.25">
      <c r="B70" s="13"/>
      <c r="C70" s="79"/>
      <c r="D70" s="80"/>
      <c r="E70" s="81"/>
      <c r="F70" s="5"/>
      <c r="G70" s="15"/>
      <c r="H70" s="104"/>
      <c r="I70" s="104"/>
      <c r="J70" s="104"/>
      <c r="K70" s="154"/>
      <c r="L70" s="155"/>
      <c r="M70" s="17"/>
    </row>
    <row r="71" spans="2:13" ht="15.75" thickBot="1" x14ac:dyDescent="0.3">
      <c r="B71" s="13"/>
      <c r="C71" s="82"/>
      <c r="D71" s="83"/>
      <c r="E71" s="84"/>
      <c r="F71" s="7"/>
      <c r="G71" s="8"/>
      <c r="H71" s="8"/>
      <c r="I71" s="8"/>
      <c r="J71" s="8"/>
      <c r="K71" s="8"/>
      <c r="L71" s="9"/>
      <c r="M71" s="14"/>
    </row>
    <row r="72" spans="2:13" ht="21" x14ac:dyDescent="0.25">
      <c r="B72" s="13"/>
      <c r="C72" s="16"/>
      <c r="D72" s="16"/>
      <c r="E72" s="16"/>
      <c r="M72" s="14"/>
    </row>
    <row r="73" spans="2:13" ht="21" x14ac:dyDescent="0.25">
      <c r="B73" s="13"/>
      <c r="C73" s="16"/>
      <c r="D73" s="16"/>
      <c r="E73" s="16"/>
      <c r="M73" s="14"/>
    </row>
    <row r="74" spans="2:13" ht="21" x14ac:dyDescent="0.25">
      <c r="B74" s="13"/>
      <c r="C74" s="16"/>
      <c r="D74" s="16"/>
      <c r="E74" s="16"/>
      <c r="M74" s="14"/>
    </row>
    <row r="75" spans="2:13" ht="21.75" thickBot="1" x14ac:dyDescent="0.3">
      <c r="B75" s="13"/>
      <c r="C75" s="16"/>
      <c r="D75" s="16"/>
      <c r="E75" s="16"/>
      <c r="M75" s="14"/>
    </row>
    <row r="76" spans="2:13" ht="20.25" customHeight="1" x14ac:dyDescent="0.25">
      <c r="B76" s="13"/>
      <c r="C76" s="76" t="s">
        <v>72</v>
      </c>
      <c r="D76" s="77"/>
      <c r="E76" s="78"/>
      <c r="F76" s="85" t="s">
        <v>75</v>
      </c>
      <c r="G76" s="86"/>
      <c r="H76" s="86"/>
      <c r="I76" s="86"/>
      <c r="J76" s="86"/>
      <c r="K76" s="86"/>
      <c r="L76" s="87"/>
      <c r="M76" s="28"/>
    </row>
    <row r="77" spans="2:13" ht="16.5" customHeight="1" thickBot="1" x14ac:dyDescent="0.3">
      <c r="B77" s="13"/>
      <c r="C77" s="79"/>
      <c r="D77" s="80"/>
      <c r="E77" s="81"/>
      <c r="F77" s="88"/>
      <c r="G77" s="89"/>
      <c r="H77" s="89"/>
      <c r="I77" s="89"/>
      <c r="J77" s="89"/>
      <c r="K77" s="90"/>
      <c r="L77" s="91"/>
      <c r="M77" s="28"/>
    </row>
    <row r="78" spans="2:13" ht="16.5" thickTop="1" x14ac:dyDescent="0.25">
      <c r="B78" s="13"/>
      <c r="C78" s="79"/>
      <c r="D78" s="80"/>
      <c r="E78" s="81"/>
      <c r="F78" s="5"/>
      <c r="G78" s="15"/>
      <c r="H78" s="92" t="s">
        <v>1</v>
      </c>
      <c r="I78" s="92"/>
      <c r="J78" s="92"/>
      <c r="K78" s="94"/>
      <c r="L78" s="97" t="s">
        <v>0</v>
      </c>
      <c r="M78" s="10"/>
    </row>
    <row r="79" spans="2:13" ht="15.75" x14ac:dyDescent="0.25">
      <c r="B79" s="13"/>
      <c r="C79" s="79"/>
      <c r="D79" s="80"/>
      <c r="E79" s="81"/>
      <c r="F79" s="6"/>
      <c r="G79" s="15"/>
      <c r="H79" s="93"/>
      <c r="I79" s="93"/>
      <c r="J79" s="93"/>
      <c r="K79" s="95"/>
      <c r="L79" s="97"/>
      <c r="M79" s="10"/>
    </row>
    <row r="80" spans="2:13" ht="15.75" x14ac:dyDescent="0.25">
      <c r="B80" s="13"/>
      <c r="C80" s="79"/>
      <c r="D80" s="80"/>
      <c r="E80" s="81"/>
      <c r="F80" s="5"/>
      <c r="G80" s="15"/>
      <c r="H80" s="93"/>
      <c r="I80" s="93"/>
      <c r="J80" s="93"/>
      <c r="K80" s="95"/>
      <c r="L80" s="97"/>
      <c r="M80" s="10"/>
    </row>
    <row r="81" spans="2:22" ht="16.5" thickBot="1" x14ac:dyDescent="0.3">
      <c r="B81" s="13"/>
      <c r="C81" s="79"/>
      <c r="D81" s="80"/>
      <c r="E81" s="81"/>
      <c r="F81" s="5"/>
      <c r="G81" s="15"/>
      <c r="H81" s="93"/>
      <c r="I81" s="93"/>
      <c r="J81" s="93"/>
      <c r="K81" s="96"/>
      <c r="L81" s="97"/>
      <c r="M81" s="10"/>
    </row>
    <row r="82" spans="2:22" ht="16.5" thickTop="1" x14ac:dyDescent="0.25">
      <c r="B82" s="13"/>
      <c r="C82" s="79"/>
      <c r="D82" s="80"/>
      <c r="E82" s="81"/>
      <c r="F82" s="5"/>
      <c r="G82" s="15"/>
      <c r="H82" s="98" t="s">
        <v>156</v>
      </c>
      <c r="I82" s="98"/>
      <c r="J82" s="99"/>
      <c r="K82" s="100">
        <v>214</v>
      </c>
      <c r="L82" s="103" t="s">
        <v>0</v>
      </c>
      <c r="M82" s="10"/>
    </row>
    <row r="83" spans="2:22" ht="15.75" x14ac:dyDescent="0.25">
      <c r="B83" s="13"/>
      <c r="C83" s="79"/>
      <c r="D83" s="80"/>
      <c r="E83" s="81"/>
      <c r="F83" s="5"/>
      <c r="G83" s="15"/>
      <c r="H83" s="98"/>
      <c r="I83" s="98"/>
      <c r="J83" s="99"/>
      <c r="K83" s="101"/>
      <c r="L83" s="103"/>
      <c r="M83" s="10"/>
    </row>
    <row r="84" spans="2:22" ht="15.75" x14ac:dyDescent="0.25">
      <c r="B84" s="13"/>
      <c r="C84" s="79"/>
      <c r="D84" s="80"/>
      <c r="E84" s="81"/>
      <c r="F84" s="5"/>
      <c r="G84" s="15"/>
      <c r="H84" s="98"/>
      <c r="I84" s="98"/>
      <c r="J84" s="99"/>
      <c r="K84" s="101"/>
      <c r="L84" s="103"/>
      <c r="M84" s="10"/>
    </row>
    <row r="85" spans="2:22" ht="16.5" thickBot="1" x14ac:dyDescent="0.3">
      <c r="B85" s="13"/>
      <c r="C85" s="79"/>
      <c r="D85" s="80"/>
      <c r="E85" s="81"/>
      <c r="F85" s="5"/>
      <c r="G85" s="15"/>
      <c r="H85" s="98"/>
      <c r="I85" s="98"/>
      <c r="J85" s="99"/>
      <c r="K85" s="102"/>
      <c r="L85" s="103"/>
      <c r="M85" s="10"/>
    </row>
    <row r="86" spans="2:22" ht="19.5" customHeight="1" thickTop="1" x14ac:dyDescent="0.25">
      <c r="B86" s="13"/>
      <c r="C86" s="79"/>
      <c r="D86" s="80"/>
      <c r="E86" s="81"/>
      <c r="F86" s="5"/>
      <c r="G86" s="15"/>
      <c r="H86" s="104" t="s">
        <v>73</v>
      </c>
      <c r="I86" s="104"/>
      <c r="J86" s="104"/>
      <c r="K86" s="105" t="str">
        <f>IF(K78="","",IF(K78/K82*100&lt;75,5,IF(AND(K78/K82*100&gt;=75,K78/K82*100&lt;=100),4,IF(AND(K78/K82*100&gt;100,K78/K82*100&lt;=150),3,IF(AND(K78/K82*100&gt;150,K78/K82*100&lt;=200),2,IF(K78/K82*100&gt;200,1,))))))</f>
        <v/>
      </c>
      <c r="L86" s="106"/>
      <c r="M86" s="17"/>
    </row>
    <row r="87" spans="2:22" ht="21" x14ac:dyDescent="0.25">
      <c r="B87" s="13"/>
      <c r="C87" s="79"/>
      <c r="D87" s="80"/>
      <c r="E87" s="81"/>
      <c r="F87" s="5"/>
      <c r="G87" s="15"/>
      <c r="H87" s="104"/>
      <c r="I87" s="104"/>
      <c r="J87" s="104"/>
      <c r="K87" s="107"/>
      <c r="L87" s="106"/>
      <c r="M87" s="17"/>
      <c r="U87" s="2"/>
      <c r="V87" s="3"/>
    </row>
    <row r="88" spans="2:22" ht="15.75" thickBot="1" x14ac:dyDescent="0.3">
      <c r="B88" s="13"/>
      <c r="C88" s="82"/>
      <c r="D88" s="83"/>
      <c r="E88" s="84"/>
      <c r="F88" s="7"/>
      <c r="G88" s="8"/>
      <c r="H88" s="8"/>
      <c r="I88" s="8"/>
      <c r="J88" s="8"/>
      <c r="K88" s="8"/>
      <c r="L88" s="9"/>
      <c r="M88" s="14"/>
      <c r="U88" s="4"/>
      <c r="V88" s="4"/>
    </row>
    <row r="89" spans="2:22" ht="15.75" thickBot="1" x14ac:dyDescent="0.3">
      <c r="B89" s="29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1"/>
      <c r="U89" s="4"/>
      <c r="V89" s="4"/>
    </row>
    <row r="90" spans="2:22" x14ac:dyDescent="0.25">
      <c r="U90" s="4"/>
      <c r="V90" s="4"/>
    </row>
    <row r="91" spans="2:22" x14ac:dyDescent="0.25">
      <c r="U91" s="4"/>
      <c r="V91" s="4"/>
    </row>
    <row r="92" spans="2:22" ht="15" customHeight="1" x14ac:dyDescent="0.25">
      <c r="K92" s="11"/>
      <c r="L92" s="11"/>
      <c r="M92" s="11"/>
      <c r="N92" s="11"/>
    </row>
    <row r="93" spans="2:22" ht="15" customHeight="1" x14ac:dyDescent="0.25">
      <c r="K93" s="11"/>
      <c r="L93" s="11"/>
      <c r="M93" s="11"/>
      <c r="N93" s="11"/>
    </row>
    <row r="94" spans="2:22" ht="15" customHeight="1" x14ac:dyDescent="0.25">
      <c r="K94" s="11"/>
      <c r="L94" s="11"/>
      <c r="M94" s="11"/>
      <c r="N94" s="11"/>
    </row>
    <row r="95" spans="2:22" ht="15" customHeight="1" x14ac:dyDescent="0.25">
      <c r="K95" s="11"/>
      <c r="L95" s="11"/>
      <c r="M95" s="11"/>
      <c r="N95" s="11"/>
    </row>
    <row r="96" spans="2:22" ht="26.25" x14ac:dyDescent="0.25">
      <c r="K96" s="11"/>
      <c r="L96" s="11"/>
      <c r="M96" s="11"/>
      <c r="N96" s="11"/>
    </row>
  </sheetData>
  <mergeCells count="53">
    <mergeCell ref="F11:L12"/>
    <mergeCell ref="L13:L16"/>
    <mergeCell ref="L17:L20"/>
    <mergeCell ref="C11:E23"/>
    <mergeCell ref="C28:E40"/>
    <mergeCell ref="K38:L39"/>
    <mergeCell ref="H38:J39"/>
    <mergeCell ref="L34:L37"/>
    <mergeCell ref="K34:K37"/>
    <mergeCell ref="H34:J37"/>
    <mergeCell ref="L30:L33"/>
    <mergeCell ref="K30:K33"/>
    <mergeCell ref="H21:J22"/>
    <mergeCell ref="K21:L22"/>
    <mergeCell ref="H13:J16"/>
    <mergeCell ref="K13:K16"/>
    <mergeCell ref="H17:J20"/>
    <mergeCell ref="K17:K20"/>
    <mergeCell ref="H30:J33"/>
    <mergeCell ref="F28:L29"/>
    <mergeCell ref="K69:L70"/>
    <mergeCell ref="H69:J70"/>
    <mergeCell ref="L51:L54"/>
    <mergeCell ref="K51:K54"/>
    <mergeCell ref="H51:J54"/>
    <mergeCell ref="L47:L50"/>
    <mergeCell ref="K47:K50"/>
    <mergeCell ref="F3:I7"/>
    <mergeCell ref="J3:L7"/>
    <mergeCell ref="C3:E7"/>
    <mergeCell ref="C45:E71"/>
    <mergeCell ref="H55:J57"/>
    <mergeCell ref="K55:L57"/>
    <mergeCell ref="H66:J68"/>
    <mergeCell ref="K66:L68"/>
    <mergeCell ref="H47:J50"/>
    <mergeCell ref="F45:L46"/>
    <mergeCell ref="H58:J61"/>
    <mergeCell ref="K58:K61"/>
    <mergeCell ref="L58:L61"/>
    <mergeCell ref="H62:J65"/>
    <mergeCell ref="K62:K65"/>
    <mergeCell ref="L62:L65"/>
    <mergeCell ref="C76:E88"/>
    <mergeCell ref="F76:L77"/>
    <mergeCell ref="H78:J81"/>
    <mergeCell ref="K78:K81"/>
    <mergeCell ref="L78:L81"/>
    <mergeCell ref="H82:J85"/>
    <mergeCell ref="K82:K85"/>
    <mergeCell ref="L82:L85"/>
    <mergeCell ref="H86:J87"/>
    <mergeCell ref="K86:L87"/>
  </mergeCells>
  <conditionalFormatting sqref="J3">
    <cfRule type="cellIs" dxfId="29" priority="1" operator="between">
      <formula>4.5</formula>
      <formula>5</formula>
    </cfRule>
    <cfRule type="cellIs" dxfId="28" priority="2" operator="between">
      <formula>3.5</formula>
      <formula>4.4</formula>
    </cfRule>
    <cfRule type="cellIs" dxfId="27" priority="3" operator="between">
      <formula>2.5</formula>
      <formula>3.4</formula>
    </cfRule>
    <cfRule type="cellIs" dxfId="26" priority="4" operator="between">
      <formula>1.5</formula>
      <formula>2.4</formula>
    </cfRule>
    <cfRule type="cellIs" dxfId="25" priority="5" operator="between">
      <formula>1</formula>
      <formula>1.4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BE987-5B7F-4741-B9EE-6A111C5161E2}">
  <dimension ref="B1:V83"/>
  <sheetViews>
    <sheetView zoomScaleNormal="100" workbookViewId="0">
      <selection activeCell="N9" sqref="N9"/>
    </sheetView>
  </sheetViews>
  <sheetFormatPr defaultColWidth="9.140625" defaultRowHeight="15" x14ac:dyDescent="0.25"/>
  <cols>
    <col min="1" max="1" width="9.140625" style="1"/>
    <col min="2" max="2" width="6" style="1" customWidth="1"/>
    <col min="3" max="3" width="6.5703125" style="1" customWidth="1"/>
    <col min="4" max="5" width="9.140625" style="1"/>
    <col min="6" max="6" width="7" style="1" customWidth="1"/>
    <col min="7" max="7" width="12.28515625" style="1" customWidth="1"/>
    <col min="8" max="9" width="9.140625" style="1"/>
    <col min="10" max="10" width="7.5703125" style="1" customWidth="1"/>
    <col min="11" max="11" width="9.42578125" style="1" customWidth="1"/>
    <col min="12" max="12" width="18.85546875" style="1" customWidth="1"/>
    <col min="13" max="13" width="6" style="1" customWidth="1"/>
    <col min="14" max="14" width="14.85546875" style="1" customWidth="1"/>
    <col min="15" max="15" width="9.140625" style="1"/>
    <col min="16" max="16" width="8.7109375" style="1" customWidth="1"/>
    <col min="17" max="17" width="10.7109375" style="1" customWidth="1"/>
    <col min="18" max="20" width="9.140625" style="1"/>
    <col min="21" max="21" width="11.28515625" style="1" customWidth="1"/>
    <col min="22" max="22" width="10.140625" style="1" customWidth="1"/>
    <col min="23" max="16384" width="9.140625" style="1"/>
  </cols>
  <sheetData>
    <row r="1" spans="2:13" ht="15.75" thickBot="1" x14ac:dyDescent="0.3"/>
    <row r="2" spans="2:13" ht="15.75" thickBot="1" x14ac:dyDescent="0.3"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2:13" ht="15" customHeight="1" x14ac:dyDescent="0.25">
      <c r="B3" s="13"/>
      <c r="C3" s="126" t="s">
        <v>74</v>
      </c>
      <c r="D3" s="127"/>
      <c r="E3" s="128"/>
      <c r="F3" s="108" t="s">
        <v>17</v>
      </c>
      <c r="G3" s="109"/>
      <c r="H3" s="109"/>
      <c r="I3" s="110"/>
      <c r="J3" s="117">
        <f>IF(Foglio1!F10&gt;3,"Popolare solo 3 indicatori dell'area tematica WAste",IF(Foglio1!F10&lt;3,"Popolare 3 indicatori dell'area tematica WAste",Foglio1!F9))</f>
        <v>4.333333333333333</v>
      </c>
      <c r="K3" s="118"/>
      <c r="L3" s="119"/>
      <c r="M3" s="12"/>
    </row>
    <row r="4" spans="2:13" ht="15" customHeight="1" x14ac:dyDescent="0.25">
      <c r="B4" s="13"/>
      <c r="C4" s="129"/>
      <c r="D4" s="130"/>
      <c r="E4" s="131"/>
      <c r="F4" s="111"/>
      <c r="G4" s="112"/>
      <c r="H4" s="112"/>
      <c r="I4" s="113"/>
      <c r="J4" s="120"/>
      <c r="K4" s="121"/>
      <c r="L4" s="122"/>
      <c r="M4" s="12"/>
    </row>
    <row r="5" spans="2:13" ht="15" customHeight="1" x14ac:dyDescent="0.25">
      <c r="B5" s="13"/>
      <c r="C5" s="129"/>
      <c r="D5" s="130"/>
      <c r="E5" s="131"/>
      <c r="F5" s="111"/>
      <c r="G5" s="112"/>
      <c r="H5" s="112"/>
      <c r="I5" s="113"/>
      <c r="J5" s="120"/>
      <c r="K5" s="121"/>
      <c r="L5" s="122"/>
      <c r="M5" s="12"/>
    </row>
    <row r="6" spans="2:13" ht="15" customHeight="1" x14ac:dyDescent="0.25">
      <c r="B6" s="13"/>
      <c r="C6" s="129"/>
      <c r="D6" s="130"/>
      <c r="E6" s="131"/>
      <c r="F6" s="111"/>
      <c r="G6" s="112"/>
      <c r="H6" s="112"/>
      <c r="I6" s="113"/>
      <c r="J6" s="120"/>
      <c r="K6" s="121"/>
      <c r="L6" s="122"/>
      <c r="M6" s="12"/>
    </row>
    <row r="7" spans="2:13" ht="15" customHeight="1" thickBot="1" x14ac:dyDescent="0.3">
      <c r="B7" s="13"/>
      <c r="C7" s="132"/>
      <c r="D7" s="133"/>
      <c r="E7" s="134"/>
      <c r="F7" s="114"/>
      <c r="G7" s="115"/>
      <c r="H7" s="115"/>
      <c r="I7" s="116"/>
      <c r="J7" s="123"/>
      <c r="K7" s="124"/>
      <c r="L7" s="125"/>
      <c r="M7" s="12"/>
    </row>
    <row r="8" spans="2:13" ht="14.25" customHeight="1" x14ac:dyDescent="0.25">
      <c r="B8" s="13"/>
      <c r="M8" s="14"/>
    </row>
    <row r="9" spans="2:13" x14ac:dyDescent="0.25">
      <c r="B9" s="13"/>
      <c r="M9" s="14"/>
    </row>
    <row r="10" spans="2:13" ht="15.75" thickBot="1" x14ac:dyDescent="0.3">
      <c r="B10" s="13"/>
      <c r="M10" s="14"/>
    </row>
    <row r="11" spans="2:13" ht="20.25" customHeight="1" x14ac:dyDescent="0.25">
      <c r="B11" s="13"/>
      <c r="C11" s="76" t="s">
        <v>20</v>
      </c>
      <c r="D11" s="77"/>
      <c r="E11" s="78"/>
      <c r="F11" s="85" t="s">
        <v>76</v>
      </c>
      <c r="G11" s="86"/>
      <c r="H11" s="86"/>
      <c r="I11" s="86"/>
      <c r="J11" s="86"/>
      <c r="K11" s="86"/>
      <c r="L11" s="87"/>
      <c r="M11" s="28"/>
    </row>
    <row r="12" spans="2:13" ht="20.25" customHeight="1" thickBot="1" x14ac:dyDescent="0.3">
      <c r="B12" s="13"/>
      <c r="C12" s="79"/>
      <c r="D12" s="80"/>
      <c r="E12" s="81"/>
      <c r="F12" s="88"/>
      <c r="G12" s="89"/>
      <c r="H12" s="89"/>
      <c r="I12" s="89"/>
      <c r="J12" s="89"/>
      <c r="K12" s="89"/>
      <c r="L12" s="91"/>
      <c r="M12" s="28"/>
    </row>
    <row r="13" spans="2:13" ht="16.5" thickTop="1" x14ac:dyDescent="0.25">
      <c r="B13" s="13"/>
      <c r="C13" s="79"/>
      <c r="D13" s="80"/>
      <c r="E13" s="81"/>
      <c r="F13" s="5"/>
      <c r="G13" s="15"/>
      <c r="H13" s="92" t="s">
        <v>1</v>
      </c>
      <c r="I13" s="92"/>
      <c r="J13" s="92"/>
      <c r="K13" s="94">
        <v>371</v>
      </c>
      <c r="L13" s="156" t="s">
        <v>25</v>
      </c>
      <c r="M13" s="10"/>
    </row>
    <row r="14" spans="2:13" ht="15.75" x14ac:dyDescent="0.25">
      <c r="B14" s="13"/>
      <c r="C14" s="79"/>
      <c r="D14" s="80"/>
      <c r="E14" s="81"/>
      <c r="F14" s="6"/>
      <c r="G14" s="15"/>
      <c r="H14" s="93"/>
      <c r="I14" s="93"/>
      <c r="J14" s="93"/>
      <c r="K14" s="95"/>
      <c r="L14" s="97"/>
      <c r="M14" s="10"/>
    </row>
    <row r="15" spans="2:13" ht="15.75" x14ac:dyDescent="0.25">
      <c r="B15" s="13"/>
      <c r="C15" s="79"/>
      <c r="D15" s="80"/>
      <c r="E15" s="81"/>
      <c r="F15" s="5"/>
      <c r="G15" s="15"/>
      <c r="H15" s="93"/>
      <c r="I15" s="93"/>
      <c r="J15" s="93"/>
      <c r="K15" s="95"/>
      <c r="L15" s="97"/>
      <c r="M15" s="10"/>
    </row>
    <row r="16" spans="2:13" ht="16.5" thickBot="1" x14ac:dyDescent="0.3">
      <c r="B16" s="13"/>
      <c r="C16" s="79"/>
      <c r="D16" s="80"/>
      <c r="E16" s="81"/>
      <c r="F16" s="5"/>
      <c r="G16" s="15"/>
      <c r="H16" s="93"/>
      <c r="I16" s="93"/>
      <c r="J16" s="93"/>
      <c r="K16" s="96"/>
      <c r="L16" s="97"/>
      <c r="M16" s="10"/>
    </row>
    <row r="17" spans="2:22" ht="15" customHeight="1" thickTop="1" x14ac:dyDescent="0.25">
      <c r="B17" s="13"/>
      <c r="C17" s="79"/>
      <c r="D17" s="80"/>
      <c r="E17" s="81"/>
      <c r="F17" s="5"/>
      <c r="G17" s="15"/>
      <c r="H17" s="98" t="s">
        <v>156</v>
      </c>
      <c r="I17" s="98"/>
      <c r="J17" s="98"/>
      <c r="K17" s="158">
        <v>493.67</v>
      </c>
      <c r="L17" s="156" t="s">
        <v>25</v>
      </c>
      <c r="M17" s="10"/>
    </row>
    <row r="18" spans="2:22" ht="15" customHeight="1" x14ac:dyDescent="0.25">
      <c r="B18" s="13"/>
      <c r="C18" s="79"/>
      <c r="D18" s="80"/>
      <c r="E18" s="81"/>
      <c r="F18" s="5"/>
      <c r="G18" s="15"/>
      <c r="H18" s="98"/>
      <c r="I18" s="98"/>
      <c r="J18" s="98"/>
      <c r="K18" s="158"/>
      <c r="L18" s="97"/>
      <c r="M18" s="10"/>
    </row>
    <row r="19" spans="2:22" ht="15" customHeight="1" x14ac:dyDescent="0.25">
      <c r="B19" s="13"/>
      <c r="C19" s="79"/>
      <c r="D19" s="80"/>
      <c r="E19" s="81"/>
      <c r="F19" s="5"/>
      <c r="G19" s="15"/>
      <c r="H19" s="98"/>
      <c r="I19" s="98"/>
      <c r="J19" s="98"/>
      <c r="K19" s="158"/>
      <c r="L19" s="97"/>
      <c r="M19" s="10"/>
    </row>
    <row r="20" spans="2:22" ht="15" customHeight="1" x14ac:dyDescent="0.25">
      <c r="B20" s="13"/>
      <c r="C20" s="79"/>
      <c r="D20" s="80"/>
      <c r="E20" s="81"/>
      <c r="F20" s="5"/>
      <c r="G20" s="15"/>
      <c r="H20" s="98"/>
      <c r="I20" s="98"/>
      <c r="J20" s="98"/>
      <c r="K20" s="158"/>
      <c r="L20" s="97"/>
      <c r="M20" s="10"/>
    </row>
    <row r="21" spans="2:22" ht="19.5" customHeight="1" x14ac:dyDescent="0.25">
      <c r="B21" s="13"/>
      <c r="C21" s="79"/>
      <c r="D21" s="80"/>
      <c r="E21" s="81"/>
      <c r="F21" s="5"/>
      <c r="G21" s="15"/>
      <c r="H21" s="104" t="s">
        <v>18</v>
      </c>
      <c r="I21" s="104"/>
      <c r="J21" s="104"/>
      <c r="K21" s="107">
        <f>IF(K13="","",IF(K13/K17*100&lt;75,5,IF(AND(K13/K17*100&gt;=75,K13/K17*100&lt;=100),4,IF(AND(K13/K17*100&gt;100,K13/K17*100&lt;=150),3,IF(AND(K13/K17*100&gt;150,K13/K17*100&lt;=200),2,IF(K13/K17*100&gt;200,1,))))))</f>
        <v>4</v>
      </c>
      <c r="L21" s="106"/>
      <c r="M21" s="17"/>
    </row>
    <row r="22" spans="2:22" ht="21" x14ac:dyDescent="0.25">
      <c r="B22" s="13"/>
      <c r="C22" s="79"/>
      <c r="D22" s="80"/>
      <c r="E22" s="81"/>
      <c r="F22" s="5"/>
      <c r="G22" s="15"/>
      <c r="H22" s="104"/>
      <c r="I22" s="104"/>
      <c r="J22" s="104"/>
      <c r="K22" s="107"/>
      <c r="L22" s="106"/>
      <c r="M22" s="17"/>
      <c r="S22" s="1" t="e" vm="1">
        <v>#VALUE!</v>
      </c>
      <c r="U22" s="2"/>
      <c r="V22" s="3"/>
    </row>
    <row r="23" spans="2:22" ht="15.75" thickBot="1" x14ac:dyDescent="0.3">
      <c r="B23" s="13"/>
      <c r="C23" s="82"/>
      <c r="D23" s="83"/>
      <c r="E23" s="84"/>
      <c r="F23" s="7"/>
      <c r="G23" s="8"/>
      <c r="H23" s="8"/>
      <c r="I23" s="8"/>
      <c r="J23" s="8"/>
      <c r="K23" s="8"/>
      <c r="L23" s="9"/>
      <c r="M23" s="14"/>
      <c r="U23" s="4"/>
      <c r="V23" s="4"/>
    </row>
    <row r="24" spans="2:22" ht="21" x14ac:dyDescent="0.25">
      <c r="B24" s="13"/>
      <c r="C24" s="16"/>
      <c r="D24" s="16"/>
      <c r="E24" s="16"/>
      <c r="M24" s="14"/>
      <c r="U24" s="4"/>
      <c r="V24" s="4"/>
    </row>
    <row r="25" spans="2:22" ht="21" x14ac:dyDescent="0.25">
      <c r="B25" s="13"/>
      <c r="C25" s="16"/>
      <c r="D25" s="16"/>
      <c r="E25" s="16"/>
      <c r="M25" s="14"/>
      <c r="U25" s="4"/>
      <c r="V25" s="4"/>
    </row>
    <row r="26" spans="2:22" x14ac:dyDescent="0.25">
      <c r="B26" s="13"/>
      <c r="M26" s="14"/>
    </row>
    <row r="27" spans="2:22" ht="15.75" thickBot="1" x14ac:dyDescent="0.3">
      <c r="B27" s="13"/>
      <c r="M27" s="14"/>
    </row>
    <row r="28" spans="2:22" ht="20.25" customHeight="1" x14ac:dyDescent="0.25">
      <c r="B28" s="13"/>
      <c r="C28" s="76" t="s">
        <v>21</v>
      </c>
      <c r="D28" s="77"/>
      <c r="E28" s="78"/>
      <c r="F28" s="85" t="s">
        <v>77</v>
      </c>
      <c r="G28" s="86"/>
      <c r="H28" s="86"/>
      <c r="I28" s="86"/>
      <c r="J28" s="86"/>
      <c r="K28" s="86"/>
      <c r="L28" s="87"/>
      <c r="M28" s="28"/>
    </row>
    <row r="29" spans="2:22" ht="19.5" customHeight="1" thickBot="1" x14ac:dyDescent="0.3">
      <c r="B29" s="13"/>
      <c r="C29" s="79"/>
      <c r="D29" s="80"/>
      <c r="E29" s="81"/>
      <c r="F29" s="88"/>
      <c r="G29" s="89"/>
      <c r="H29" s="89"/>
      <c r="I29" s="89"/>
      <c r="J29" s="89"/>
      <c r="K29" s="89"/>
      <c r="L29" s="91"/>
      <c r="M29" s="28"/>
    </row>
    <row r="30" spans="2:22" ht="16.5" thickTop="1" x14ac:dyDescent="0.25">
      <c r="B30" s="13"/>
      <c r="C30" s="79"/>
      <c r="D30" s="80"/>
      <c r="E30" s="81"/>
      <c r="F30" s="5"/>
      <c r="G30" s="15"/>
      <c r="H30" s="92" t="s">
        <v>1</v>
      </c>
      <c r="I30" s="92"/>
      <c r="J30" s="92"/>
      <c r="K30" s="94">
        <v>65</v>
      </c>
      <c r="L30" s="156" t="s">
        <v>3</v>
      </c>
      <c r="M30" s="10"/>
    </row>
    <row r="31" spans="2:22" ht="15.75" x14ac:dyDescent="0.25">
      <c r="B31" s="13"/>
      <c r="C31" s="79"/>
      <c r="D31" s="80"/>
      <c r="E31" s="81"/>
      <c r="F31" s="6"/>
      <c r="G31" s="15"/>
      <c r="H31" s="93"/>
      <c r="I31" s="93"/>
      <c r="J31" s="93"/>
      <c r="K31" s="95"/>
      <c r="L31" s="97"/>
      <c r="M31" s="10"/>
    </row>
    <row r="32" spans="2:22" ht="15.75" x14ac:dyDescent="0.25">
      <c r="B32" s="13"/>
      <c r="C32" s="79"/>
      <c r="D32" s="80"/>
      <c r="E32" s="81"/>
      <c r="F32" s="5"/>
      <c r="G32" s="15"/>
      <c r="H32" s="93"/>
      <c r="I32" s="93"/>
      <c r="J32" s="93"/>
      <c r="K32" s="95"/>
      <c r="L32" s="97"/>
      <c r="M32" s="10"/>
    </row>
    <row r="33" spans="2:22" ht="16.5" thickBot="1" x14ac:dyDescent="0.3">
      <c r="B33" s="13"/>
      <c r="C33" s="79"/>
      <c r="D33" s="80"/>
      <c r="E33" s="81"/>
      <c r="F33" s="5"/>
      <c r="G33" s="15"/>
      <c r="H33" s="93"/>
      <c r="I33" s="93"/>
      <c r="J33" s="93"/>
      <c r="K33" s="96"/>
      <c r="L33" s="97"/>
      <c r="M33" s="10"/>
    </row>
    <row r="34" spans="2:22" ht="16.5" thickTop="1" x14ac:dyDescent="0.25">
      <c r="B34" s="13"/>
      <c r="C34" s="79"/>
      <c r="D34" s="80"/>
      <c r="E34" s="81"/>
      <c r="F34" s="5"/>
      <c r="G34" s="15"/>
      <c r="H34" s="98" t="s">
        <v>156</v>
      </c>
      <c r="I34" s="98"/>
      <c r="J34" s="98"/>
      <c r="K34" s="158">
        <v>60</v>
      </c>
      <c r="L34" s="97" t="s">
        <v>3</v>
      </c>
      <c r="M34" s="10"/>
    </row>
    <row r="35" spans="2:22" ht="15.75" x14ac:dyDescent="0.25">
      <c r="B35" s="13"/>
      <c r="C35" s="79"/>
      <c r="D35" s="80"/>
      <c r="E35" s="81"/>
      <c r="F35" s="5"/>
      <c r="G35" s="15"/>
      <c r="H35" s="98"/>
      <c r="I35" s="98"/>
      <c r="J35" s="98"/>
      <c r="K35" s="158"/>
      <c r="L35" s="97"/>
      <c r="M35" s="10"/>
    </row>
    <row r="36" spans="2:22" ht="15.75" x14ac:dyDescent="0.25">
      <c r="B36" s="13"/>
      <c r="C36" s="79"/>
      <c r="D36" s="80"/>
      <c r="E36" s="81"/>
      <c r="F36" s="5"/>
      <c r="G36" s="15"/>
      <c r="H36" s="98"/>
      <c r="I36" s="98"/>
      <c r="J36" s="98"/>
      <c r="K36" s="158"/>
      <c r="L36" s="97"/>
      <c r="M36" s="10"/>
    </row>
    <row r="37" spans="2:22" ht="15.75" x14ac:dyDescent="0.25">
      <c r="B37" s="13"/>
      <c r="C37" s="79"/>
      <c r="D37" s="80"/>
      <c r="E37" s="81"/>
      <c r="F37" s="5"/>
      <c r="G37" s="15"/>
      <c r="H37" s="98"/>
      <c r="I37" s="98"/>
      <c r="J37" s="98"/>
      <c r="K37" s="158"/>
      <c r="L37" s="97"/>
      <c r="M37" s="10"/>
    </row>
    <row r="38" spans="2:22" ht="19.5" customHeight="1" x14ac:dyDescent="0.25">
      <c r="B38" s="13"/>
      <c r="C38" s="79"/>
      <c r="D38" s="80"/>
      <c r="E38" s="81"/>
      <c r="F38" s="5"/>
      <c r="G38" s="15"/>
      <c r="H38" s="104" t="s">
        <v>19</v>
      </c>
      <c r="I38" s="104"/>
      <c r="J38" s="104"/>
      <c r="K38" s="107">
        <f>IF(K30="","",IF(K30/K34*100&gt;=100,5,IF(AND(K30/K34*100&gt;=75,K30/K34*100&lt;100),4,IF(AND(K30/K34*100&gt;=50,K30/K34*100&lt;75),3,IF(AND(K30/K34*100&gt;=25,K30/K34*100&lt;50),2,IF(K30/K34*100&lt;25,1,))))))</f>
        <v>5</v>
      </c>
      <c r="L38" s="106"/>
      <c r="M38" s="17"/>
    </row>
    <row r="39" spans="2:22" ht="21" x14ac:dyDescent="0.25">
      <c r="B39" s="13"/>
      <c r="C39" s="79"/>
      <c r="D39" s="80"/>
      <c r="E39" s="81"/>
      <c r="F39" s="5"/>
      <c r="G39" s="15"/>
      <c r="H39" s="104"/>
      <c r="I39" s="104"/>
      <c r="J39" s="104"/>
      <c r="K39" s="107"/>
      <c r="L39" s="106"/>
      <c r="M39" s="17"/>
      <c r="S39" s="1" t="e" vm="1">
        <v>#VALUE!</v>
      </c>
      <c r="U39" s="2"/>
      <c r="V39" s="3"/>
    </row>
    <row r="40" spans="2:22" ht="15.75" thickBot="1" x14ac:dyDescent="0.3">
      <c r="B40" s="13"/>
      <c r="C40" s="82"/>
      <c r="D40" s="83"/>
      <c r="E40" s="84"/>
      <c r="F40" s="7"/>
      <c r="G40" s="8"/>
      <c r="H40" s="8"/>
      <c r="I40" s="8"/>
      <c r="J40" s="8"/>
      <c r="K40" s="8"/>
      <c r="L40" s="9"/>
      <c r="M40" s="14"/>
      <c r="U40" s="4"/>
      <c r="V40" s="4"/>
    </row>
    <row r="41" spans="2:22" ht="21" x14ac:dyDescent="0.25">
      <c r="B41" s="13"/>
      <c r="C41" s="16"/>
      <c r="D41" s="16"/>
      <c r="E41" s="16"/>
      <c r="M41" s="14"/>
      <c r="U41" s="4"/>
      <c r="V41" s="4"/>
    </row>
    <row r="42" spans="2:22" ht="21" x14ac:dyDescent="0.25">
      <c r="B42" s="13"/>
      <c r="C42" s="16"/>
      <c r="D42" s="16"/>
      <c r="E42" s="16"/>
      <c r="M42" s="14"/>
      <c r="U42" s="4"/>
      <c r="V42" s="4"/>
    </row>
    <row r="43" spans="2:22" x14ac:dyDescent="0.25">
      <c r="B43" s="13"/>
      <c r="M43" s="14"/>
      <c r="U43" s="4"/>
      <c r="V43" s="4"/>
    </row>
    <row r="44" spans="2:22" ht="15.75" thickBot="1" x14ac:dyDescent="0.3">
      <c r="B44" s="13"/>
      <c r="M44" s="14"/>
    </row>
    <row r="45" spans="2:22" ht="20.25" customHeight="1" x14ac:dyDescent="0.25">
      <c r="B45" s="13"/>
      <c r="C45" s="76" t="s">
        <v>22</v>
      </c>
      <c r="D45" s="77"/>
      <c r="E45" s="78"/>
      <c r="F45" s="85" t="s">
        <v>78</v>
      </c>
      <c r="G45" s="86"/>
      <c r="H45" s="86"/>
      <c r="I45" s="86"/>
      <c r="J45" s="86"/>
      <c r="K45" s="86"/>
      <c r="L45" s="87"/>
      <c r="M45" s="28"/>
    </row>
    <row r="46" spans="2:22" ht="36.75" customHeight="1" thickBot="1" x14ac:dyDescent="0.3">
      <c r="B46" s="13"/>
      <c r="C46" s="79"/>
      <c r="D46" s="80"/>
      <c r="E46" s="81"/>
      <c r="F46" s="88"/>
      <c r="G46" s="89"/>
      <c r="H46" s="89"/>
      <c r="I46" s="89"/>
      <c r="J46" s="89"/>
      <c r="K46" s="89"/>
      <c r="L46" s="91"/>
      <c r="M46" s="28"/>
    </row>
    <row r="47" spans="2:22" ht="15" customHeight="1" thickTop="1" x14ac:dyDescent="0.25">
      <c r="B47" s="13"/>
      <c r="C47" s="79"/>
      <c r="D47" s="80"/>
      <c r="E47" s="81"/>
      <c r="F47" s="5"/>
      <c r="G47" s="15"/>
      <c r="H47" s="92" t="s">
        <v>1</v>
      </c>
      <c r="I47" s="92"/>
      <c r="J47" s="92"/>
      <c r="K47" s="94">
        <v>80</v>
      </c>
      <c r="L47" s="156" t="s">
        <v>3</v>
      </c>
      <c r="M47" s="10"/>
    </row>
    <row r="48" spans="2:22" ht="15" customHeight="1" x14ac:dyDescent="0.25">
      <c r="B48" s="13"/>
      <c r="C48" s="79"/>
      <c r="D48" s="80"/>
      <c r="E48" s="81"/>
      <c r="F48" s="6"/>
      <c r="G48" s="15"/>
      <c r="H48" s="93"/>
      <c r="I48" s="93"/>
      <c r="J48" s="93"/>
      <c r="K48" s="95"/>
      <c r="L48" s="97"/>
      <c r="M48" s="10"/>
    </row>
    <row r="49" spans="2:13" ht="15" customHeight="1" x14ac:dyDescent="0.25">
      <c r="B49" s="13"/>
      <c r="C49" s="79"/>
      <c r="D49" s="80"/>
      <c r="E49" s="81"/>
      <c r="F49" s="5"/>
      <c r="G49" s="15"/>
      <c r="H49" s="93"/>
      <c r="I49" s="93"/>
      <c r="J49" s="93"/>
      <c r="K49" s="95"/>
      <c r="L49" s="97"/>
      <c r="M49" s="10"/>
    </row>
    <row r="50" spans="2:13" ht="15" customHeight="1" thickBot="1" x14ac:dyDescent="0.3">
      <c r="B50" s="13"/>
      <c r="C50" s="79"/>
      <c r="D50" s="80"/>
      <c r="E50" s="81"/>
      <c r="F50" s="5"/>
      <c r="G50" s="15"/>
      <c r="H50" s="93"/>
      <c r="I50" s="93"/>
      <c r="J50" s="93"/>
      <c r="K50" s="96"/>
      <c r="L50" s="97"/>
      <c r="M50" s="10"/>
    </row>
    <row r="51" spans="2:13" ht="15" customHeight="1" thickTop="1" x14ac:dyDescent="0.25">
      <c r="B51" s="13"/>
      <c r="C51" s="79"/>
      <c r="D51" s="80"/>
      <c r="E51" s="81"/>
      <c r="F51" s="5"/>
      <c r="G51" s="15"/>
      <c r="H51" s="98" t="s">
        <v>156</v>
      </c>
      <c r="I51" s="98"/>
      <c r="J51" s="98"/>
      <c r="K51" s="158">
        <v>65</v>
      </c>
      <c r="L51" s="97" t="s">
        <v>3</v>
      </c>
      <c r="M51" s="10"/>
    </row>
    <row r="52" spans="2:13" ht="15" customHeight="1" x14ac:dyDescent="0.25">
      <c r="B52" s="13"/>
      <c r="C52" s="79"/>
      <c r="D52" s="80"/>
      <c r="E52" s="81"/>
      <c r="F52" s="5"/>
      <c r="G52" s="15"/>
      <c r="H52" s="98"/>
      <c r="I52" s="98"/>
      <c r="J52" s="98"/>
      <c r="K52" s="158"/>
      <c r="L52" s="97"/>
      <c r="M52" s="10"/>
    </row>
    <row r="53" spans="2:13" ht="15" customHeight="1" x14ac:dyDescent="0.25">
      <c r="B53" s="13"/>
      <c r="C53" s="79"/>
      <c r="D53" s="80"/>
      <c r="E53" s="81"/>
      <c r="F53" s="5"/>
      <c r="G53" s="15"/>
      <c r="H53" s="98"/>
      <c r="I53" s="98"/>
      <c r="J53" s="98"/>
      <c r="K53" s="158"/>
      <c r="L53" s="97"/>
      <c r="M53" s="10"/>
    </row>
    <row r="54" spans="2:13" ht="15" customHeight="1" x14ac:dyDescent="0.25">
      <c r="B54" s="13"/>
      <c r="C54" s="79"/>
      <c r="D54" s="80"/>
      <c r="E54" s="81"/>
      <c r="F54" s="5"/>
      <c r="G54" s="15"/>
      <c r="H54" s="98"/>
      <c r="I54" s="98"/>
      <c r="J54" s="98"/>
      <c r="K54" s="158"/>
      <c r="L54" s="97"/>
      <c r="M54" s="10"/>
    </row>
    <row r="55" spans="2:13" ht="15" customHeight="1" x14ac:dyDescent="0.25">
      <c r="B55" s="13"/>
      <c r="C55" s="79"/>
      <c r="D55" s="80"/>
      <c r="E55" s="81"/>
      <c r="F55" s="5"/>
      <c r="G55" s="15"/>
      <c r="H55" s="104" t="s">
        <v>23</v>
      </c>
      <c r="I55" s="104"/>
      <c r="J55" s="104"/>
      <c r="K55" s="161">
        <f>IF(K47="","",IF(K47&gt;=85,5,IF(AND(K47&gt;=70,K47&lt;85),4,IF(AND(K47&gt;=55,K47&lt;70),3,IF(AND(K47&gt;=40,K47&lt;55),2,IF(K47&lt;40,1,))))))</f>
        <v>4</v>
      </c>
      <c r="L55" s="162"/>
      <c r="M55" s="17"/>
    </row>
    <row r="56" spans="2:13" ht="15" customHeight="1" x14ac:dyDescent="0.25">
      <c r="B56" s="13"/>
      <c r="C56" s="79"/>
      <c r="D56" s="80"/>
      <c r="E56" s="81"/>
      <c r="F56" s="5"/>
      <c r="G56" s="15"/>
      <c r="H56" s="104"/>
      <c r="I56" s="104"/>
      <c r="J56" s="104"/>
      <c r="K56" s="161"/>
      <c r="L56" s="162"/>
      <c r="M56" s="17"/>
    </row>
    <row r="57" spans="2:13" ht="15" customHeight="1" thickBot="1" x14ac:dyDescent="0.3">
      <c r="B57" s="13"/>
      <c r="C57" s="82"/>
      <c r="D57" s="83"/>
      <c r="E57" s="84"/>
      <c r="F57" s="7"/>
      <c r="G57" s="8"/>
      <c r="H57" s="18"/>
      <c r="I57" s="18"/>
      <c r="J57" s="18"/>
      <c r="K57" s="19"/>
      <c r="L57" s="20"/>
      <c r="M57" s="32"/>
    </row>
    <row r="58" spans="2:13" ht="21" x14ac:dyDescent="0.25">
      <c r="B58" s="13"/>
      <c r="C58" s="16"/>
      <c r="D58" s="16"/>
      <c r="E58" s="16"/>
      <c r="H58" s="37"/>
      <c r="I58" s="37"/>
      <c r="J58" s="37"/>
      <c r="K58" s="38"/>
      <c r="L58" s="38"/>
      <c r="M58" s="32"/>
    </row>
    <row r="59" spans="2:13" ht="21" x14ac:dyDescent="0.25">
      <c r="B59" s="13"/>
      <c r="C59" s="16"/>
      <c r="D59" s="16"/>
      <c r="E59" s="16"/>
      <c r="H59" s="37"/>
      <c r="I59" s="37"/>
      <c r="J59" s="37"/>
      <c r="K59" s="38"/>
      <c r="L59" s="38"/>
      <c r="M59" s="32"/>
    </row>
    <row r="60" spans="2:13" ht="21" x14ac:dyDescent="0.25">
      <c r="B60" s="13"/>
      <c r="C60" s="16"/>
      <c r="D60" s="16"/>
      <c r="E60" s="16"/>
      <c r="H60" s="37"/>
      <c r="I60" s="37"/>
      <c r="J60" s="37"/>
      <c r="K60" s="38"/>
      <c r="L60" s="38"/>
      <c r="M60" s="32"/>
    </row>
    <row r="61" spans="2:13" ht="15.75" thickBot="1" x14ac:dyDescent="0.3">
      <c r="B61" s="13"/>
      <c r="M61" s="14"/>
    </row>
    <row r="62" spans="2:13" ht="20.25" customHeight="1" x14ac:dyDescent="0.25">
      <c r="B62" s="13"/>
      <c r="C62" s="76" t="s">
        <v>80</v>
      </c>
      <c r="D62" s="77"/>
      <c r="E62" s="78"/>
      <c r="F62" s="85" t="s">
        <v>79</v>
      </c>
      <c r="G62" s="86"/>
      <c r="H62" s="86"/>
      <c r="I62" s="86"/>
      <c r="J62" s="86"/>
      <c r="K62" s="86"/>
      <c r="L62" s="87"/>
      <c r="M62" s="28"/>
    </row>
    <row r="63" spans="2:13" ht="19.5" customHeight="1" thickBot="1" x14ac:dyDescent="0.3">
      <c r="B63" s="13"/>
      <c r="C63" s="79"/>
      <c r="D63" s="80"/>
      <c r="E63" s="81"/>
      <c r="F63" s="88"/>
      <c r="G63" s="89"/>
      <c r="H63" s="89"/>
      <c r="I63" s="89"/>
      <c r="J63" s="89"/>
      <c r="K63" s="89"/>
      <c r="L63" s="91"/>
      <c r="M63" s="28"/>
    </row>
    <row r="64" spans="2:13" ht="16.5" thickTop="1" x14ac:dyDescent="0.25">
      <c r="B64" s="13"/>
      <c r="C64" s="79"/>
      <c r="D64" s="80"/>
      <c r="E64" s="81"/>
      <c r="F64" s="5"/>
      <c r="G64" s="15"/>
      <c r="H64" s="92" t="s">
        <v>1</v>
      </c>
      <c r="I64" s="92"/>
      <c r="J64" s="92"/>
      <c r="K64" s="94"/>
      <c r="L64" s="156" t="s">
        <v>3</v>
      </c>
      <c r="M64" s="10"/>
    </row>
    <row r="65" spans="2:22" ht="15.75" x14ac:dyDescent="0.25">
      <c r="B65" s="13"/>
      <c r="C65" s="79"/>
      <c r="D65" s="80"/>
      <c r="E65" s="81"/>
      <c r="F65" s="6"/>
      <c r="G65" s="15"/>
      <c r="H65" s="93"/>
      <c r="I65" s="93"/>
      <c r="J65" s="93"/>
      <c r="K65" s="95"/>
      <c r="L65" s="97"/>
      <c r="M65" s="10"/>
    </row>
    <row r="66" spans="2:22" ht="15.75" x14ac:dyDescent="0.25">
      <c r="B66" s="13"/>
      <c r="C66" s="79"/>
      <c r="D66" s="80"/>
      <c r="E66" s="81"/>
      <c r="F66" s="5"/>
      <c r="G66" s="15"/>
      <c r="H66" s="93"/>
      <c r="I66" s="93"/>
      <c r="J66" s="93"/>
      <c r="K66" s="95"/>
      <c r="L66" s="97"/>
      <c r="M66" s="10"/>
    </row>
    <row r="67" spans="2:22" ht="16.5" thickBot="1" x14ac:dyDescent="0.3">
      <c r="B67" s="13"/>
      <c r="C67" s="79"/>
      <c r="D67" s="80"/>
      <c r="E67" s="81"/>
      <c r="F67" s="5"/>
      <c r="G67" s="15"/>
      <c r="H67" s="93"/>
      <c r="I67" s="93"/>
      <c r="J67" s="93"/>
      <c r="K67" s="96"/>
      <c r="L67" s="97"/>
      <c r="M67" s="10"/>
    </row>
    <row r="68" spans="2:22" ht="16.5" thickTop="1" x14ac:dyDescent="0.25">
      <c r="B68" s="13"/>
      <c r="C68" s="79"/>
      <c r="D68" s="80"/>
      <c r="E68" s="81"/>
      <c r="F68" s="5"/>
      <c r="G68" s="15"/>
      <c r="H68" s="98" t="s">
        <v>156</v>
      </c>
      <c r="I68" s="98"/>
      <c r="J68" s="98"/>
      <c r="K68" s="158">
        <v>10</v>
      </c>
      <c r="L68" s="97" t="s">
        <v>3</v>
      </c>
      <c r="M68" s="10"/>
    </row>
    <row r="69" spans="2:22" ht="15.75" x14ac:dyDescent="0.25">
      <c r="B69" s="13"/>
      <c r="C69" s="79"/>
      <c r="D69" s="80"/>
      <c r="E69" s="81"/>
      <c r="F69" s="5"/>
      <c r="G69" s="15"/>
      <c r="H69" s="98"/>
      <c r="I69" s="98"/>
      <c r="J69" s="98"/>
      <c r="K69" s="158"/>
      <c r="L69" s="97"/>
      <c r="M69" s="10"/>
    </row>
    <row r="70" spans="2:22" ht="15.75" x14ac:dyDescent="0.25">
      <c r="B70" s="13"/>
      <c r="C70" s="79"/>
      <c r="D70" s="80"/>
      <c r="E70" s="81"/>
      <c r="F70" s="5"/>
      <c r="G70" s="15"/>
      <c r="H70" s="98"/>
      <c r="I70" s="98"/>
      <c r="J70" s="98"/>
      <c r="K70" s="158"/>
      <c r="L70" s="97"/>
      <c r="M70" s="10"/>
    </row>
    <row r="71" spans="2:22" ht="15.75" x14ac:dyDescent="0.25">
      <c r="B71" s="13"/>
      <c r="C71" s="79"/>
      <c r="D71" s="80"/>
      <c r="E71" s="81"/>
      <c r="F71" s="5"/>
      <c r="G71" s="15"/>
      <c r="H71" s="98"/>
      <c r="I71" s="98"/>
      <c r="J71" s="98"/>
      <c r="K71" s="158"/>
      <c r="L71" s="97"/>
      <c r="M71" s="10"/>
    </row>
    <row r="72" spans="2:22" ht="19.5" customHeight="1" x14ac:dyDescent="0.25">
      <c r="B72" s="13"/>
      <c r="C72" s="79"/>
      <c r="D72" s="80"/>
      <c r="E72" s="81"/>
      <c r="F72" s="5"/>
      <c r="G72" s="15"/>
      <c r="H72" s="104" t="s">
        <v>81</v>
      </c>
      <c r="I72" s="104"/>
      <c r="J72" s="104"/>
      <c r="K72" s="107" t="str">
        <f>IF(K64="","",IF(K64/K68*100&lt;=100,5,IF(AND(K64/K68*100&gt;100,K64/K68*100&lt;=150),4,IF(AND(K64/K68*100&gt;150,K64/K68*100&lt;=200),3,IF(AND(K64/K68*100&gt;200,K64/K68*100&lt;=250),2,IF(K64/K68*100&gt;250,1,))))))</f>
        <v/>
      </c>
      <c r="L72" s="106"/>
      <c r="M72" s="17"/>
    </row>
    <row r="73" spans="2:22" ht="21" x14ac:dyDescent="0.25">
      <c r="B73" s="13"/>
      <c r="C73" s="79"/>
      <c r="D73" s="80"/>
      <c r="E73" s="81"/>
      <c r="F73" s="5"/>
      <c r="G73" s="15"/>
      <c r="H73" s="104"/>
      <c r="I73" s="104"/>
      <c r="J73" s="104"/>
      <c r="K73" s="107"/>
      <c r="L73" s="106"/>
      <c r="M73" s="17"/>
      <c r="S73" s="1" t="e" vm="1">
        <v>#VALUE!</v>
      </c>
      <c r="U73" s="2"/>
      <c r="V73" s="3"/>
    </row>
    <row r="74" spans="2:22" ht="15.75" thickBot="1" x14ac:dyDescent="0.3">
      <c r="B74" s="13"/>
      <c r="C74" s="82"/>
      <c r="D74" s="83"/>
      <c r="E74" s="84"/>
      <c r="F74" s="7"/>
      <c r="G74" s="8"/>
      <c r="H74" s="8"/>
      <c r="I74" s="8"/>
      <c r="J74" s="8"/>
      <c r="K74" s="8"/>
      <c r="L74" s="9"/>
      <c r="M74" s="14"/>
      <c r="U74" s="4"/>
      <c r="V74" s="4"/>
    </row>
    <row r="75" spans="2:22" ht="15.75" thickBot="1" x14ac:dyDescent="0.3"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1"/>
      <c r="U75" s="4"/>
      <c r="V75" s="4"/>
    </row>
    <row r="79" spans="2:22" ht="26.25" x14ac:dyDescent="0.25">
      <c r="K79" s="11"/>
      <c r="L79" s="11"/>
      <c r="M79" s="11"/>
    </row>
    <row r="80" spans="2:22" ht="26.25" x14ac:dyDescent="0.25">
      <c r="K80" s="11"/>
      <c r="L80" s="11"/>
      <c r="M80" s="11"/>
    </row>
    <row r="81" spans="11:13" ht="26.25" x14ac:dyDescent="0.25">
      <c r="K81" s="11"/>
      <c r="L81" s="11"/>
      <c r="M81" s="11"/>
    </row>
    <row r="82" spans="11:13" ht="26.25" x14ac:dyDescent="0.25">
      <c r="K82" s="11"/>
      <c r="L82" s="11"/>
      <c r="M82" s="11"/>
    </row>
    <row r="83" spans="11:13" ht="26.25" x14ac:dyDescent="0.25">
      <c r="K83" s="11"/>
      <c r="L83" s="11"/>
      <c r="M83" s="11"/>
    </row>
  </sheetData>
  <mergeCells count="43">
    <mergeCell ref="C3:E7"/>
    <mergeCell ref="H21:J22"/>
    <mergeCell ref="K21:L22"/>
    <mergeCell ref="C11:E23"/>
    <mergeCell ref="F11:L12"/>
    <mergeCell ref="H13:J16"/>
    <mergeCell ref="K13:K16"/>
    <mergeCell ref="L13:L16"/>
    <mergeCell ref="H17:J20"/>
    <mergeCell ref="K17:K20"/>
    <mergeCell ref="L17:L20"/>
    <mergeCell ref="L30:L33"/>
    <mergeCell ref="H34:J37"/>
    <mergeCell ref="K34:K37"/>
    <mergeCell ref="L34:L37"/>
    <mergeCell ref="F3:I7"/>
    <mergeCell ref="J3:L7"/>
    <mergeCell ref="H55:J56"/>
    <mergeCell ref="K55:L56"/>
    <mergeCell ref="H38:J39"/>
    <mergeCell ref="K38:L39"/>
    <mergeCell ref="C45:E57"/>
    <mergeCell ref="F45:L46"/>
    <mergeCell ref="H47:J50"/>
    <mergeCell ref="K47:K50"/>
    <mergeCell ref="L47:L50"/>
    <mergeCell ref="H51:J54"/>
    <mergeCell ref="K51:K54"/>
    <mergeCell ref="L51:L54"/>
    <mergeCell ref="C28:E40"/>
    <mergeCell ref="F28:L29"/>
    <mergeCell ref="H30:J33"/>
    <mergeCell ref="K30:K33"/>
    <mergeCell ref="C62:E74"/>
    <mergeCell ref="F62:L63"/>
    <mergeCell ref="H64:J67"/>
    <mergeCell ref="K64:K67"/>
    <mergeCell ref="L64:L67"/>
    <mergeCell ref="H68:J71"/>
    <mergeCell ref="K68:K71"/>
    <mergeCell ref="L68:L71"/>
    <mergeCell ref="H72:J73"/>
    <mergeCell ref="K72:L73"/>
  </mergeCells>
  <conditionalFormatting sqref="J3">
    <cfRule type="cellIs" dxfId="24" priority="1" operator="between">
      <formula>4.5</formula>
      <formula>5</formula>
    </cfRule>
    <cfRule type="cellIs" dxfId="23" priority="2" operator="between">
      <formula>3.5</formula>
      <formula>4.4</formula>
    </cfRule>
    <cfRule type="cellIs" dxfId="22" priority="3" operator="between">
      <formula>2.5</formula>
      <formula>3.4</formula>
    </cfRule>
    <cfRule type="cellIs" dxfId="21" priority="4" operator="between">
      <formula>1.5</formula>
      <formula>2.4</formula>
    </cfRule>
    <cfRule type="cellIs" dxfId="20" priority="5" operator="between">
      <formula>1</formula>
      <formula>1.4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6E7CE-CDD9-4F36-A63C-F34C9ED431EB}">
  <dimension ref="B1:AF114"/>
  <sheetViews>
    <sheetView tabSelected="1" topLeftCell="A77" zoomScale="90" zoomScaleNormal="90" workbookViewId="0">
      <selection activeCell="AF91" sqref="AF91"/>
    </sheetView>
  </sheetViews>
  <sheetFormatPr defaultColWidth="9.140625" defaultRowHeight="15" x14ac:dyDescent="0.25"/>
  <cols>
    <col min="1" max="1" width="9.140625" style="1"/>
    <col min="2" max="2" width="6" style="1" customWidth="1"/>
    <col min="3" max="3" width="6.5703125" style="1" customWidth="1"/>
    <col min="4" max="5" width="9.140625" style="1"/>
    <col min="6" max="6" width="7" style="1" customWidth="1"/>
    <col min="7" max="7" width="12.28515625" style="1" customWidth="1"/>
    <col min="8" max="9" width="9.140625" style="1"/>
    <col min="10" max="10" width="7.5703125" style="1" customWidth="1"/>
    <col min="11" max="11" width="9.42578125" style="1" customWidth="1"/>
    <col min="12" max="12" width="18.85546875" style="1" customWidth="1"/>
    <col min="13" max="13" width="6" style="1" customWidth="1"/>
    <col min="14" max="14" width="14.85546875" style="1" customWidth="1"/>
    <col min="15" max="15" width="9.140625" style="1"/>
    <col min="16" max="16" width="8.7109375" style="1" customWidth="1"/>
    <col min="17" max="17" width="10.7109375" style="1" customWidth="1"/>
    <col min="18" max="18" width="9.140625" style="1"/>
    <col min="19" max="19" width="13" style="1" bestFit="1" customWidth="1"/>
    <col min="20" max="20" width="9.140625" style="1"/>
    <col min="21" max="21" width="11.28515625" style="1" customWidth="1"/>
    <col min="22" max="22" width="10.140625" style="1" customWidth="1"/>
    <col min="23" max="16384" width="9.140625" style="1"/>
  </cols>
  <sheetData>
    <row r="1" spans="2:13" ht="15.75" thickBot="1" x14ac:dyDescent="0.3"/>
    <row r="2" spans="2:13" ht="15.75" thickBot="1" x14ac:dyDescent="0.3"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2:13" ht="15" customHeight="1" x14ac:dyDescent="0.25">
      <c r="B3" s="13"/>
      <c r="C3" s="126" t="s">
        <v>107</v>
      </c>
      <c r="D3" s="127"/>
      <c r="E3" s="128"/>
      <c r="F3" s="166" t="s">
        <v>26</v>
      </c>
      <c r="G3" s="167"/>
      <c r="H3" s="167"/>
      <c r="I3" s="168"/>
      <c r="J3" s="117">
        <f>IF(Foglio1!I12&gt;3,"Popolare solo 3 indicatori dell'area tematica Nature",IF(Foglio1!I12&lt;3,"Popolare 3 indicatori dell'area tematica Nature",Foglio1!I11))</f>
        <v>3</v>
      </c>
      <c r="K3" s="118"/>
      <c r="L3" s="119"/>
      <c r="M3" s="12"/>
    </row>
    <row r="4" spans="2:13" ht="15" customHeight="1" x14ac:dyDescent="0.25">
      <c r="B4" s="13"/>
      <c r="C4" s="129"/>
      <c r="D4" s="130"/>
      <c r="E4" s="131"/>
      <c r="F4" s="169"/>
      <c r="G4" s="170"/>
      <c r="H4" s="170"/>
      <c r="I4" s="171"/>
      <c r="J4" s="120"/>
      <c r="K4" s="121"/>
      <c r="L4" s="122"/>
      <c r="M4" s="12"/>
    </row>
    <row r="5" spans="2:13" ht="15" customHeight="1" x14ac:dyDescent="0.25">
      <c r="B5" s="13"/>
      <c r="C5" s="129"/>
      <c r="D5" s="130"/>
      <c r="E5" s="131"/>
      <c r="F5" s="169"/>
      <c r="G5" s="170"/>
      <c r="H5" s="170"/>
      <c r="I5" s="171"/>
      <c r="J5" s="120"/>
      <c r="K5" s="121"/>
      <c r="L5" s="122"/>
      <c r="M5" s="12"/>
    </row>
    <row r="6" spans="2:13" ht="15" customHeight="1" x14ac:dyDescent="0.25">
      <c r="B6" s="13"/>
      <c r="C6" s="129"/>
      <c r="D6" s="130"/>
      <c r="E6" s="131"/>
      <c r="F6" s="169"/>
      <c r="G6" s="170"/>
      <c r="H6" s="170"/>
      <c r="I6" s="171"/>
      <c r="J6" s="120"/>
      <c r="K6" s="121"/>
      <c r="L6" s="122"/>
      <c r="M6" s="12"/>
    </row>
    <row r="7" spans="2:13" ht="19.5" customHeight="1" thickBot="1" x14ac:dyDescent="0.3">
      <c r="B7" s="13"/>
      <c r="C7" s="132"/>
      <c r="D7" s="133"/>
      <c r="E7" s="134"/>
      <c r="F7" s="172"/>
      <c r="G7" s="173"/>
      <c r="H7" s="173"/>
      <c r="I7" s="174"/>
      <c r="J7" s="123"/>
      <c r="K7" s="124"/>
      <c r="L7" s="125"/>
      <c r="M7" s="12"/>
    </row>
    <row r="8" spans="2:13" ht="14.25" customHeight="1" x14ac:dyDescent="0.25">
      <c r="B8" s="13"/>
      <c r="M8" s="14"/>
    </row>
    <row r="9" spans="2:13" x14ac:dyDescent="0.25">
      <c r="B9" s="13"/>
      <c r="M9" s="14"/>
    </row>
    <row r="10" spans="2:13" ht="15.75" thickBot="1" x14ac:dyDescent="0.3">
      <c r="B10" s="13"/>
      <c r="M10" s="14"/>
    </row>
    <row r="11" spans="2:13" ht="20.25" customHeight="1" x14ac:dyDescent="0.25">
      <c r="B11" s="13"/>
      <c r="C11" s="76" t="s">
        <v>27</v>
      </c>
      <c r="D11" s="77"/>
      <c r="E11" s="78"/>
      <c r="F11" s="85" t="s">
        <v>33</v>
      </c>
      <c r="G11" s="86"/>
      <c r="H11" s="86"/>
      <c r="I11" s="86"/>
      <c r="J11" s="86"/>
      <c r="K11" s="86"/>
      <c r="L11" s="87"/>
      <c r="M11" s="28"/>
    </row>
    <row r="12" spans="2:13" ht="20.25" customHeight="1" thickBot="1" x14ac:dyDescent="0.3">
      <c r="B12" s="13"/>
      <c r="C12" s="79"/>
      <c r="D12" s="80"/>
      <c r="E12" s="81"/>
      <c r="F12" s="88"/>
      <c r="G12" s="89"/>
      <c r="H12" s="89"/>
      <c r="I12" s="89"/>
      <c r="J12" s="89"/>
      <c r="K12" s="89"/>
      <c r="L12" s="91"/>
      <c r="M12" s="28"/>
    </row>
    <row r="13" spans="2:13" ht="16.5" thickTop="1" x14ac:dyDescent="0.25">
      <c r="B13" s="13"/>
      <c r="C13" s="79"/>
      <c r="D13" s="80"/>
      <c r="E13" s="81"/>
      <c r="F13" s="5"/>
      <c r="G13" s="15"/>
      <c r="H13" s="92" t="s">
        <v>1</v>
      </c>
      <c r="I13" s="92"/>
      <c r="J13" s="92"/>
      <c r="K13" s="94">
        <v>17</v>
      </c>
      <c r="L13" s="156" t="s">
        <v>3</v>
      </c>
      <c r="M13" s="10"/>
    </row>
    <row r="14" spans="2:13" ht="15.75" x14ac:dyDescent="0.25">
      <c r="B14" s="13"/>
      <c r="C14" s="79"/>
      <c r="D14" s="80"/>
      <c r="E14" s="81"/>
      <c r="F14" s="6"/>
      <c r="G14" s="15"/>
      <c r="H14" s="93"/>
      <c r="I14" s="93"/>
      <c r="J14" s="93"/>
      <c r="K14" s="95"/>
      <c r="L14" s="97"/>
      <c r="M14" s="10"/>
    </row>
    <row r="15" spans="2:13" ht="15.75" x14ac:dyDescent="0.25">
      <c r="B15" s="13"/>
      <c r="C15" s="79"/>
      <c r="D15" s="80"/>
      <c r="E15" s="81"/>
      <c r="F15" s="5"/>
      <c r="G15" s="15"/>
      <c r="H15" s="93"/>
      <c r="I15" s="93"/>
      <c r="J15" s="93"/>
      <c r="K15" s="95"/>
      <c r="L15" s="97"/>
      <c r="M15" s="10"/>
    </row>
    <row r="16" spans="2:13" ht="16.5" thickBot="1" x14ac:dyDescent="0.3">
      <c r="B16" s="13"/>
      <c r="C16" s="79"/>
      <c r="D16" s="80"/>
      <c r="E16" s="81"/>
      <c r="F16" s="5"/>
      <c r="G16" s="15"/>
      <c r="H16" s="93"/>
      <c r="I16" s="93"/>
      <c r="J16" s="93"/>
      <c r="K16" s="96"/>
      <c r="L16" s="97"/>
      <c r="M16" s="10"/>
    </row>
    <row r="17" spans="2:22" ht="15" customHeight="1" thickTop="1" x14ac:dyDescent="0.25">
      <c r="B17" s="13"/>
      <c r="C17" s="79"/>
      <c r="D17" s="80"/>
      <c r="E17" s="81"/>
      <c r="F17" s="5"/>
      <c r="G17" s="15"/>
      <c r="H17" s="98" t="s">
        <v>156</v>
      </c>
      <c r="I17" s="98"/>
      <c r="J17" s="98"/>
      <c r="K17" s="158">
        <v>20</v>
      </c>
      <c r="L17" s="156" t="s">
        <v>3</v>
      </c>
      <c r="M17" s="10"/>
    </row>
    <row r="18" spans="2:22" ht="15" customHeight="1" x14ac:dyDescent="0.25">
      <c r="B18" s="13"/>
      <c r="C18" s="79"/>
      <c r="D18" s="80"/>
      <c r="E18" s="81"/>
      <c r="F18" s="5"/>
      <c r="G18" s="15"/>
      <c r="H18" s="98"/>
      <c r="I18" s="98"/>
      <c r="J18" s="98"/>
      <c r="K18" s="158"/>
      <c r="L18" s="97"/>
      <c r="M18" s="10"/>
    </row>
    <row r="19" spans="2:22" ht="15" customHeight="1" x14ac:dyDescent="0.25">
      <c r="B19" s="13"/>
      <c r="C19" s="79"/>
      <c r="D19" s="80"/>
      <c r="E19" s="81"/>
      <c r="F19" s="5"/>
      <c r="G19" s="15"/>
      <c r="H19" s="98"/>
      <c r="I19" s="98"/>
      <c r="J19" s="98"/>
      <c r="K19" s="158"/>
      <c r="L19" s="97"/>
      <c r="M19" s="10"/>
    </row>
    <row r="20" spans="2:22" ht="15" customHeight="1" x14ac:dyDescent="0.25">
      <c r="B20" s="13"/>
      <c r="C20" s="79"/>
      <c r="D20" s="80"/>
      <c r="E20" s="81"/>
      <c r="F20" s="5"/>
      <c r="G20" s="15"/>
      <c r="H20" s="98"/>
      <c r="I20" s="98"/>
      <c r="J20" s="98"/>
      <c r="K20" s="158"/>
      <c r="L20" s="97"/>
      <c r="M20" s="10"/>
    </row>
    <row r="21" spans="2:22" ht="19.5" customHeight="1" x14ac:dyDescent="0.25">
      <c r="B21" s="13"/>
      <c r="C21" s="79"/>
      <c r="D21" s="80"/>
      <c r="E21" s="81"/>
      <c r="F21" s="5"/>
      <c r="G21" s="15"/>
      <c r="H21" s="104" t="s">
        <v>28</v>
      </c>
      <c r="I21" s="104"/>
      <c r="J21" s="104"/>
      <c r="K21" s="107">
        <f>IF(K13="","",IF(K13/K17*100&gt;100,5,IF(AND(K13/K17*100&gt;=65,K13/K17*100&lt;=100),4,IF(AND(K13/K17*100&gt;=35,K13/K17*100&lt;65),3,IF(AND(K13/K17*100&gt;=5,K13/K17*100&lt;35),2,IF(K13/K17*100&lt;5,1,))))))</f>
        <v>4</v>
      </c>
      <c r="L21" s="106"/>
      <c r="M21" s="17"/>
    </row>
    <row r="22" spans="2:22" ht="21" x14ac:dyDescent="0.25">
      <c r="B22" s="13"/>
      <c r="C22" s="79"/>
      <c r="D22" s="80"/>
      <c r="E22" s="81"/>
      <c r="F22" s="5"/>
      <c r="G22" s="15"/>
      <c r="H22" s="104"/>
      <c r="I22" s="104"/>
      <c r="J22" s="104"/>
      <c r="K22" s="107"/>
      <c r="L22" s="106"/>
      <c r="M22" s="17"/>
      <c r="S22" s="1" t="e" vm="1">
        <v>#VALUE!</v>
      </c>
      <c r="U22" s="2"/>
      <c r="V22" s="3"/>
    </row>
    <row r="23" spans="2:22" ht="15.75" thickBot="1" x14ac:dyDescent="0.3">
      <c r="B23" s="13"/>
      <c r="C23" s="82"/>
      <c r="D23" s="83"/>
      <c r="E23" s="84"/>
      <c r="F23" s="7"/>
      <c r="G23" s="8"/>
      <c r="H23" s="8"/>
      <c r="I23" s="8"/>
      <c r="J23" s="8"/>
      <c r="K23" s="8"/>
      <c r="L23" s="9"/>
      <c r="M23" s="14"/>
      <c r="U23" s="4"/>
      <c r="V23" s="4"/>
    </row>
    <row r="24" spans="2:22" ht="21" x14ac:dyDescent="0.25">
      <c r="B24" s="13"/>
      <c r="C24" s="16"/>
      <c r="D24" s="16"/>
      <c r="E24" s="16"/>
      <c r="M24" s="14"/>
      <c r="U24" s="4"/>
      <c r="V24" s="4"/>
    </row>
    <row r="25" spans="2:22" ht="21" x14ac:dyDescent="0.25">
      <c r="B25" s="13"/>
      <c r="C25" s="16"/>
      <c r="D25" s="16"/>
      <c r="E25" s="16"/>
      <c r="M25" s="14"/>
      <c r="U25" s="4"/>
      <c r="V25" s="4"/>
    </row>
    <row r="26" spans="2:22" x14ac:dyDescent="0.25">
      <c r="B26" s="13"/>
      <c r="M26" s="14"/>
    </row>
    <row r="27" spans="2:22" ht="15.75" thickBot="1" x14ac:dyDescent="0.3">
      <c r="B27" s="13"/>
      <c r="M27" s="14"/>
    </row>
    <row r="28" spans="2:22" ht="20.25" customHeight="1" x14ac:dyDescent="0.25">
      <c r="B28" s="13"/>
      <c r="C28" s="76" t="s">
        <v>29</v>
      </c>
      <c r="D28" s="77"/>
      <c r="E28" s="78"/>
      <c r="F28" s="85" t="s">
        <v>215</v>
      </c>
      <c r="G28" s="86"/>
      <c r="H28" s="86"/>
      <c r="I28" s="86"/>
      <c r="J28" s="86"/>
      <c r="K28" s="86"/>
      <c r="L28" s="87"/>
      <c r="M28" s="28"/>
    </row>
    <row r="29" spans="2:22" ht="19.5" customHeight="1" thickBot="1" x14ac:dyDescent="0.3">
      <c r="B29" s="13"/>
      <c r="C29" s="79"/>
      <c r="D29" s="80"/>
      <c r="E29" s="81"/>
      <c r="F29" s="88"/>
      <c r="G29" s="89"/>
      <c r="H29" s="89"/>
      <c r="I29" s="89"/>
      <c r="J29" s="89"/>
      <c r="K29" s="89"/>
      <c r="L29" s="91"/>
      <c r="M29" s="28"/>
    </row>
    <row r="30" spans="2:22" ht="16.5" thickTop="1" x14ac:dyDescent="0.25">
      <c r="B30" s="13"/>
      <c r="C30" s="79"/>
      <c r="D30" s="80"/>
      <c r="E30" s="81"/>
      <c r="F30" s="5"/>
      <c r="G30" s="15"/>
      <c r="H30" s="92" t="s">
        <v>1</v>
      </c>
      <c r="I30" s="92"/>
      <c r="J30" s="92"/>
      <c r="K30" s="94"/>
      <c r="L30" s="156" t="s">
        <v>3</v>
      </c>
      <c r="M30" s="10"/>
    </row>
    <row r="31" spans="2:22" ht="15.75" x14ac:dyDescent="0.25">
      <c r="B31" s="13"/>
      <c r="C31" s="79"/>
      <c r="D31" s="80"/>
      <c r="E31" s="81"/>
      <c r="F31" s="6"/>
      <c r="G31" s="15"/>
      <c r="H31" s="93"/>
      <c r="I31" s="93"/>
      <c r="J31" s="93"/>
      <c r="K31" s="95"/>
      <c r="L31" s="97"/>
      <c r="M31" s="10"/>
    </row>
    <row r="32" spans="2:22" ht="15.75" x14ac:dyDescent="0.25">
      <c r="B32" s="13"/>
      <c r="C32" s="79"/>
      <c r="D32" s="80"/>
      <c r="E32" s="81"/>
      <c r="F32" s="5"/>
      <c r="G32" s="15"/>
      <c r="H32" s="93"/>
      <c r="I32" s="93"/>
      <c r="J32" s="93"/>
      <c r="K32" s="95"/>
      <c r="L32" s="97"/>
      <c r="M32" s="10"/>
    </row>
    <row r="33" spans="2:22" ht="16.5" thickBot="1" x14ac:dyDescent="0.3">
      <c r="B33" s="13"/>
      <c r="C33" s="79"/>
      <c r="D33" s="80"/>
      <c r="E33" s="81"/>
      <c r="F33" s="5"/>
      <c r="G33" s="15"/>
      <c r="H33" s="93"/>
      <c r="I33" s="93"/>
      <c r="J33" s="93"/>
      <c r="K33" s="96"/>
      <c r="L33" s="97"/>
      <c r="M33" s="10"/>
    </row>
    <row r="34" spans="2:22" ht="16.5" thickTop="1" x14ac:dyDescent="0.25">
      <c r="B34" s="13"/>
      <c r="C34" s="79"/>
      <c r="D34" s="80"/>
      <c r="E34" s="81"/>
      <c r="F34" s="5"/>
      <c r="G34" s="15"/>
      <c r="H34" s="98" t="s">
        <v>156</v>
      </c>
      <c r="I34" s="98"/>
      <c r="J34" s="98"/>
      <c r="K34" s="158">
        <v>55</v>
      </c>
      <c r="L34" s="97" t="s">
        <v>3</v>
      </c>
      <c r="M34" s="10"/>
    </row>
    <row r="35" spans="2:22" ht="15.75" x14ac:dyDescent="0.25">
      <c r="B35" s="13"/>
      <c r="C35" s="79"/>
      <c r="D35" s="80"/>
      <c r="E35" s="81"/>
      <c r="F35" s="5"/>
      <c r="G35" s="15"/>
      <c r="H35" s="98"/>
      <c r="I35" s="98"/>
      <c r="J35" s="98"/>
      <c r="K35" s="158"/>
      <c r="L35" s="97"/>
      <c r="M35" s="10"/>
    </row>
    <row r="36" spans="2:22" ht="15.75" x14ac:dyDescent="0.25">
      <c r="B36" s="13"/>
      <c r="C36" s="79"/>
      <c r="D36" s="80"/>
      <c r="E36" s="81"/>
      <c r="F36" s="5"/>
      <c r="G36" s="15"/>
      <c r="H36" s="98"/>
      <c r="I36" s="98"/>
      <c r="J36" s="98"/>
      <c r="K36" s="158"/>
      <c r="L36" s="97"/>
      <c r="M36" s="10"/>
    </row>
    <row r="37" spans="2:22" ht="15.75" x14ac:dyDescent="0.25">
      <c r="B37" s="13"/>
      <c r="C37" s="79"/>
      <c r="D37" s="80"/>
      <c r="E37" s="81"/>
      <c r="F37" s="5"/>
      <c r="G37" s="15"/>
      <c r="H37" s="98"/>
      <c r="I37" s="98"/>
      <c r="J37" s="98"/>
      <c r="K37" s="158"/>
      <c r="L37" s="97"/>
      <c r="M37" s="10"/>
    </row>
    <row r="38" spans="2:22" ht="19.5" customHeight="1" x14ac:dyDescent="0.25">
      <c r="B38" s="13"/>
      <c r="C38" s="79"/>
      <c r="D38" s="80"/>
      <c r="E38" s="81"/>
      <c r="F38" s="5"/>
      <c r="G38" s="15"/>
      <c r="H38" s="104" t="s">
        <v>30</v>
      </c>
      <c r="I38" s="104"/>
      <c r="J38" s="104"/>
      <c r="K38" s="107" t="str">
        <f>IF(K30="","",IF(K30/K34*100&gt;=100,5,IF(AND(K30/K34*100&gt;=75,K30/K34*100&lt;100),4,IF(AND(K30/K34*100&gt;=50,K30/K34*100&lt;75),3,IF(AND(K30/K34*100&gt;=25,K30/K34*100&lt;50),2,IF(K30/K34*100&lt;25,1,))))))</f>
        <v/>
      </c>
      <c r="L38" s="106"/>
      <c r="M38" s="17"/>
    </row>
    <row r="39" spans="2:22" ht="21" x14ac:dyDescent="0.25">
      <c r="B39" s="13"/>
      <c r="C39" s="79"/>
      <c r="D39" s="80"/>
      <c r="E39" s="81"/>
      <c r="F39" s="5"/>
      <c r="G39" s="15"/>
      <c r="H39" s="104"/>
      <c r="I39" s="104"/>
      <c r="J39" s="104"/>
      <c r="K39" s="107"/>
      <c r="L39" s="106"/>
      <c r="M39" s="17"/>
      <c r="S39" s="1" t="e" vm="1">
        <v>#VALUE!</v>
      </c>
      <c r="U39" s="2"/>
      <c r="V39" s="3"/>
    </row>
    <row r="40" spans="2:22" ht="15.75" thickBot="1" x14ac:dyDescent="0.3">
      <c r="B40" s="13"/>
      <c r="C40" s="82"/>
      <c r="D40" s="83"/>
      <c r="E40" s="84"/>
      <c r="F40" s="7"/>
      <c r="G40" s="8"/>
      <c r="H40" s="8"/>
      <c r="I40" s="8"/>
      <c r="J40" s="8"/>
      <c r="K40" s="8"/>
      <c r="L40" s="9"/>
      <c r="M40" s="14"/>
      <c r="U40" s="4"/>
      <c r="V40" s="4"/>
    </row>
    <row r="41" spans="2:22" ht="21" x14ac:dyDescent="0.25">
      <c r="B41" s="13"/>
      <c r="C41" s="16"/>
      <c r="D41" s="16"/>
      <c r="E41" s="16"/>
      <c r="M41" s="14"/>
      <c r="U41" s="4"/>
      <c r="V41" s="4"/>
    </row>
    <row r="42" spans="2:22" ht="21" x14ac:dyDescent="0.25">
      <c r="B42" s="13"/>
      <c r="C42" s="16"/>
      <c r="D42" s="16"/>
      <c r="E42" s="16"/>
      <c r="M42" s="14"/>
      <c r="U42" s="4"/>
      <c r="V42" s="4"/>
    </row>
    <row r="43" spans="2:22" x14ac:dyDescent="0.25">
      <c r="B43" s="13"/>
      <c r="M43" s="14"/>
      <c r="U43" s="4"/>
      <c r="V43" s="4"/>
    </row>
    <row r="44" spans="2:22" ht="15.75" thickBot="1" x14ac:dyDescent="0.3">
      <c r="B44" s="13"/>
      <c r="M44" s="14"/>
    </row>
    <row r="45" spans="2:22" ht="20.25" customHeight="1" x14ac:dyDescent="0.25">
      <c r="B45" s="13"/>
      <c r="C45" s="76" t="s">
        <v>31</v>
      </c>
      <c r="D45" s="77"/>
      <c r="E45" s="78"/>
      <c r="F45" s="85" t="s">
        <v>216</v>
      </c>
      <c r="G45" s="86"/>
      <c r="H45" s="86"/>
      <c r="I45" s="86"/>
      <c r="J45" s="86"/>
      <c r="K45" s="86"/>
      <c r="L45" s="87"/>
      <c r="M45" s="28"/>
    </row>
    <row r="46" spans="2:22" ht="36.75" customHeight="1" thickBot="1" x14ac:dyDescent="0.3">
      <c r="B46" s="13"/>
      <c r="C46" s="79"/>
      <c r="D46" s="80"/>
      <c r="E46" s="81"/>
      <c r="F46" s="88"/>
      <c r="G46" s="89"/>
      <c r="H46" s="89"/>
      <c r="I46" s="89"/>
      <c r="J46" s="89"/>
      <c r="K46" s="89"/>
      <c r="L46" s="91"/>
      <c r="M46" s="28"/>
    </row>
    <row r="47" spans="2:22" ht="15" customHeight="1" thickTop="1" x14ac:dyDescent="0.25">
      <c r="B47" s="13"/>
      <c r="C47" s="79"/>
      <c r="D47" s="80"/>
      <c r="E47" s="81"/>
      <c r="F47" s="5"/>
      <c r="G47" s="15"/>
      <c r="H47" s="92" t="s">
        <v>1</v>
      </c>
      <c r="I47" s="92"/>
      <c r="J47" s="92"/>
      <c r="K47" s="94"/>
      <c r="L47" s="156" t="s">
        <v>34</v>
      </c>
      <c r="M47" s="10"/>
    </row>
    <row r="48" spans="2:22" ht="15" customHeight="1" x14ac:dyDescent="0.25">
      <c r="B48" s="13"/>
      <c r="C48" s="79"/>
      <c r="D48" s="80"/>
      <c r="E48" s="81"/>
      <c r="F48" s="6"/>
      <c r="G48" s="15"/>
      <c r="H48" s="93"/>
      <c r="I48" s="93"/>
      <c r="J48" s="93"/>
      <c r="K48" s="95"/>
      <c r="L48" s="97"/>
      <c r="M48" s="10"/>
    </row>
    <row r="49" spans="2:16" ht="15" customHeight="1" x14ac:dyDescent="0.25">
      <c r="B49" s="13"/>
      <c r="C49" s="79"/>
      <c r="D49" s="80"/>
      <c r="E49" s="81"/>
      <c r="F49" s="5"/>
      <c r="G49" s="15"/>
      <c r="H49" s="93"/>
      <c r="I49" s="93"/>
      <c r="J49" s="93"/>
      <c r="K49" s="95"/>
      <c r="L49" s="97"/>
      <c r="M49" s="10"/>
    </row>
    <row r="50" spans="2:16" ht="15" customHeight="1" thickBot="1" x14ac:dyDescent="0.3">
      <c r="B50" s="13"/>
      <c r="C50" s="79"/>
      <c r="D50" s="80"/>
      <c r="E50" s="81"/>
      <c r="F50" s="5"/>
      <c r="G50" s="15"/>
      <c r="H50" s="93"/>
      <c r="I50" s="93"/>
      <c r="J50" s="93"/>
      <c r="K50" s="96"/>
      <c r="L50" s="97"/>
      <c r="M50" s="10"/>
    </row>
    <row r="51" spans="2:16" ht="15" customHeight="1" thickTop="1" x14ac:dyDescent="0.25">
      <c r="B51" s="13"/>
      <c r="C51" s="79"/>
      <c r="D51" s="80"/>
      <c r="E51" s="81"/>
      <c r="F51" s="5"/>
      <c r="G51" s="15"/>
      <c r="H51" s="98" t="s">
        <v>156</v>
      </c>
      <c r="I51" s="98"/>
      <c r="J51" s="98"/>
      <c r="K51" s="158">
        <v>4</v>
      </c>
      <c r="L51" s="97" t="s">
        <v>34</v>
      </c>
      <c r="M51" s="10"/>
    </row>
    <row r="52" spans="2:16" ht="15" customHeight="1" x14ac:dyDescent="0.25">
      <c r="B52" s="13"/>
      <c r="C52" s="79"/>
      <c r="D52" s="80"/>
      <c r="E52" s="81"/>
      <c r="F52" s="5"/>
      <c r="G52" s="15"/>
      <c r="H52" s="98"/>
      <c r="I52" s="98"/>
      <c r="J52" s="98"/>
      <c r="K52" s="158"/>
      <c r="L52" s="97"/>
      <c r="M52" s="10"/>
    </row>
    <row r="53" spans="2:16" ht="15" customHeight="1" x14ac:dyDescent="0.25">
      <c r="B53" s="13"/>
      <c r="C53" s="79"/>
      <c r="D53" s="80"/>
      <c r="E53" s="81"/>
      <c r="F53" s="5"/>
      <c r="G53" s="15"/>
      <c r="H53" s="98"/>
      <c r="I53" s="98"/>
      <c r="J53" s="98"/>
      <c r="K53" s="158"/>
      <c r="L53" s="97"/>
      <c r="M53" s="10"/>
    </row>
    <row r="54" spans="2:16" ht="15" customHeight="1" x14ac:dyDescent="0.25">
      <c r="B54" s="13"/>
      <c r="C54" s="79"/>
      <c r="D54" s="80"/>
      <c r="E54" s="81"/>
      <c r="F54" s="5"/>
      <c r="G54" s="15"/>
      <c r="H54" s="98"/>
      <c r="I54" s="98"/>
      <c r="J54" s="98"/>
      <c r="K54" s="158"/>
      <c r="L54" s="97"/>
      <c r="M54" s="10"/>
    </row>
    <row r="55" spans="2:16" ht="15" customHeight="1" x14ac:dyDescent="0.25">
      <c r="B55" s="13"/>
      <c r="C55" s="79"/>
      <c r="D55" s="80"/>
      <c r="E55" s="81"/>
      <c r="F55" s="5"/>
      <c r="G55" s="15"/>
      <c r="H55" s="104" t="s">
        <v>32</v>
      </c>
      <c r="I55" s="104"/>
      <c r="J55" s="104"/>
      <c r="K55" s="161" t="str">
        <f>IF(K47="","",IF(K47/K51*100&gt;=100,5,IF(AND(K47/K51*100&gt;=75,K47/K51*100&lt;100),4,IF(AND(K47/K51*100&gt;=50,K47/K51*100&lt;75),3,IF(AND(K47/K51*100&gt;=25,K47/K51*100&lt;50),2,IF(K47/K51*100&lt;25,1,))))))</f>
        <v/>
      </c>
      <c r="L55" s="162"/>
      <c r="M55" s="17"/>
    </row>
    <row r="56" spans="2:16" ht="15" customHeight="1" x14ac:dyDescent="0.25">
      <c r="B56" s="13"/>
      <c r="C56" s="79"/>
      <c r="D56" s="80"/>
      <c r="E56" s="81"/>
      <c r="F56" s="5"/>
      <c r="G56" s="15"/>
      <c r="H56" s="104"/>
      <c r="I56" s="104"/>
      <c r="J56" s="104"/>
      <c r="K56" s="161"/>
      <c r="L56" s="162"/>
      <c r="M56" s="17"/>
    </row>
    <row r="57" spans="2:16" ht="15" customHeight="1" thickBot="1" x14ac:dyDescent="0.3">
      <c r="B57" s="13"/>
      <c r="C57" s="82"/>
      <c r="D57" s="83"/>
      <c r="E57" s="84"/>
      <c r="F57" s="7"/>
      <c r="G57" s="8"/>
      <c r="H57" s="18"/>
      <c r="I57" s="18"/>
      <c r="J57" s="18"/>
      <c r="K57" s="19"/>
      <c r="L57" s="20"/>
      <c r="M57" s="32"/>
    </row>
    <row r="58" spans="2:16" ht="21" x14ac:dyDescent="0.25">
      <c r="B58" s="13"/>
      <c r="C58" s="16"/>
      <c r="D58" s="16"/>
      <c r="E58" s="16"/>
      <c r="H58" s="37"/>
      <c r="I58" s="37"/>
      <c r="J58" s="37"/>
      <c r="K58" s="38"/>
      <c r="L58" s="38"/>
      <c r="M58" s="32"/>
      <c r="O58" s="71" t="s">
        <v>224</v>
      </c>
      <c r="P58" s="1" t="s">
        <v>1244</v>
      </c>
    </row>
    <row r="59" spans="2:16" ht="21" x14ac:dyDescent="0.25">
      <c r="B59" s="13"/>
      <c r="C59" s="16"/>
      <c r="D59" s="16"/>
      <c r="E59" s="16"/>
      <c r="H59" s="37"/>
      <c r="I59" s="37"/>
      <c r="J59" s="37"/>
      <c r="K59" s="38"/>
      <c r="L59" s="38"/>
      <c r="M59" s="32"/>
      <c r="P59" s="1" t="s">
        <v>1243</v>
      </c>
    </row>
    <row r="60" spans="2:16" ht="21" x14ac:dyDescent="0.25">
      <c r="B60" s="13"/>
      <c r="C60" s="16"/>
      <c r="D60" s="16"/>
      <c r="E60" s="16"/>
      <c r="H60" s="37"/>
      <c r="I60" s="37"/>
      <c r="J60" s="37"/>
      <c r="K60" s="38"/>
      <c r="L60" s="38"/>
      <c r="M60" s="32"/>
    </row>
    <row r="61" spans="2:16" ht="21.75" thickBot="1" x14ac:dyDescent="0.3">
      <c r="B61" s="13"/>
      <c r="C61" s="16"/>
      <c r="D61" s="16"/>
      <c r="E61" s="16"/>
      <c r="H61" s="37"/>
      <c r="I61" s="37"/>
      <c r="J61" s="37"/>
      <c r="K61" s="38"/>
      <c r="L61" s="38"/>
      <c r="M61" s="32"/>
    </row>
    <row r="62" spans="2:16" ht="20.25" customHeight="1" x14ac:dyDescent="0.25">
      <c r="B62" s="13"/>
      <c r="C62" s="76" t="s">
        <v>82</v>
      </c>
      <c r="D62" s="77"/>
      <c r="E62" s="78"/>
      <c r="F62" s="85" t="s">
        <v>95</v>
      </c>
      <c r="G62" s="86"/>
      <c r="H62" s="86"/>
      <c r="I62" s="86"/>
      <c r="J62" s="86"/>
      <c r="K62" s="86"/>
      <c r="L62" s="87"/>
      <c r="M62" s="28"/>
    </row>
    <row r="63" spans="2:16" ht="19.5" customHeight="1" thickBot="1" x14ac:dyDescent="0.3">
      <c r="B63" s="13"/>
      <c r="C63" s="79"/>
      <c r="D63" s="80"/>
      <c r="E63" s="81"/>
      <c r="F63" s="88"/>
      <c r="G63" s="89"/>
      <c r="H63" s="89"/>
      <c r="I63" s="89"/>
      <c r="J63" s="89"/>
      <c r="K63" s="89"/>
      <c r="L63" s="91"/>
      <c r="M63" s="28"/>
    </row>
    <row r="64" spans="2:16" ht="16.5" thickTop="1" x14ac:dyDescent="0.25">
      <c r="B64" s="13"/>
      <c r="C64" s="79"/>
      <c r="D64" s="80"/>
      <c r="E64" s="81"/>
      <c r="F64" s="5"/>
      <c r="G64" s="15"/>
      <c r="H64" s="92" t="s">
        <v>1</v>
      </c>
      <c r="I64" s="92"/>
      <c r="J64" s="92"/>
      <c r="K64" s="163" cm="1">
        <f t="array" ref="K64">'Calcolo della Connettività'!E15:E15</f>
        <v>18.402777777777779</v>
      </c>
      <c r="L64" s="156" t="s">
        <v>3</v>
      </c>
      <c r="M64" s="10"/>
    </row>
    <row r="65" spans="2:22" ht="15.75" x14ac:dyDescent="0.25">
      <c r="B65" s="13"/>
      <c r="C65" s="79"/>
      <c r="D65" s="80"/>
      <c r="E65" s="81"/>
      <c r="F65" s="6"/>
      <c r="G65" s="15"/>
      <c r="H65" s="93"/>
      <c r="I65" s="93"/>
      <c r="J65" s="93"/>
      <c r="K65" s="164"/>
      <c r="L65" s="97"/>
      <c r="M65" s="10"/>
    </row>
    <row r="66" spans="2:22" ht="15.75" x14ac:dyDescent="0.25">
      <c r="B66" s="13"/>
      <c r="C66" s="79"/>
      <c r="D66" s="80"/>
      <c r="E66" s="81"/>
      <c r="F66" s="5"/>
      <c r="G66" s="15"/>
      <c r="H66" s="93"/>
      <c r="I66" s="93"/>
      <c r="J66" s="93"/>
      <c r="K66" s="164"/>
      <c r="L66" s="97"/>
      <c r="M66" s="10"/>
    </row>
    <row r="67" spans="2:22" ht="16.5" thickBot="1" x14ac:dyDescent="0.3">
      <c r="B67" s="13"/>
      <c r="C67" s="79"/>
      <c r="D67" s="80"/>
      <c r="E67" s="81"/>
      <c r="F67" s="5"/>
      <c r="G67" s="15"/>
      <c r="H67" s="93"/>
      <c r="I67" s="93"/>
      <c r="J67" s="93"/>
      <c r="K67" s="165"/>
      <c r="L67" s="97"/>
      <c r="M67" s="10"/>
    </row>
    <row r="68" spans="2:22" ht="16.5" thickTop="1" x14ac:dyDescent="0.25">
      <c r="B68" s="13"/>
      <c r="C68" s="79"/>
      <c r="D68" s="80"/>
      <c r="E68" s="81"/>
      <c r="F68" s="5"/>
      <c r="G68" s="15"/>
      <c r="H68" s="98" t="s">
        <v>156</v>
      </c>
      <c r="I68" s="98"/>
      <c r="J68" s="98"/>
      <c r="K68" s="158">
        <v>79</v>
      </c>
      <c r="L68" s="97" t="s">
        <v>3</v>
      </c>
      <c r="M68" s="10"/>
    </row>
    <row r="69" spans="2:22" ht="15.75" x14ac:dyDescent="0.25">
      <c r="B69" s="13"/>
      <c r="C69" s="79"/>
      <c r="D69" s="80"/>
      <c r="E69" s="81"/>
      <c r="F69" s="5"/>
      <c r="G69" s="15"/>
      <c r="H69" s="98"/>
      <c r="I69" s="98"/>
      <c r="J69" s="98"/>
      <c r="K69" s="158"/>
      <c r="L69" s="97"/>
      <c r="M69" s="10"/>
    </row>
    <row r="70" spans="2:22" ht="15.75" x14ac:dyDescent="0.25">
      <c r="B70" s="13"/>
      <c r="C70" s="79"/>
      <c r="D70" s="80"/>
      <c r="E70" s="81"/>
      <c r="F70" s="5"/>
      <c r="G70" s="15"/>
      <c r="H70" s="98"/>
      <c r="I70" s="98"/>
      <c r="J70" s="98"/>
      <c r="K70" s="158"/>
      <c r="L70" s="97"/>
      <c r="M70" s="10"/>
    </row>
    <row r="71" spans="2:22" ht="15.75" x14ac:dyDescent="0.25">
      <c r="B71" s="13"/>
      <c r="C71" s="79"/>
      <c r="D71" s="80"/>
      <c r="E71" s="81"/>
      <c r="F71" s="5"/>
      <c r="G71" s="15"/>
      <c r="H71" s="98"/>
      <c r="I71" s="98"/>
      <c r="J71" s="98"/>
      <c r="K71" s="158"/>
      <c r="L71" s="97"/>
      <c r="M71" s="10"/>
    </row>
    <row r="72" spans="2:22" ht="19.5" customHeight="1" x14ac:dyDescent="0.25">
      <c r="B72" s="13"/>
      <c r="C72" s="79"/>
      <c r="D72" s="80"/>
      <c r="E72" s="81"/>
      <c r="F72" s="5"/>
      <c r="G72" s="15"/>
      <c r="H72" s="104" t="s">
        <v>83</v>
      </c>
      <c r="I72" s="104"/>
      <c r="J72" s="104"/>
      <c r="K72" s="107">
        <f>IF(K64="","",IF(K64/K68*100&gt;100,5,IF(AND(K64/K68*100&gt;75,K64/K68*100&lt;=100),4,IF(AND(K64/K68*100&gt;50,K64/K68*100&lt;=75),3,IF(AND(K64/K68*100&gt;25,K64/K68*100&lt;=50),2,IF(K64/K68*100&lt;=25,1,))))))</f>
        <v>1</v>
      </c>
      <c r="L72" s="106"/>
      <c r="M72" s="17"/>
    </row>
    <row r="73" spans="2:22" ht="21" x14ac:dyDescent="0.25">
      <c r="B73" s="13"/>
      <c r="C73" s="79"/>
      <c r="D73" s="80"/>
      <c r="E73" s="81"/>
      <c r="F73" s="5"/>
      <c r="G73" s="15"/>
      <c r="H73" s="104"/>
      <c r="I73" s="104"/>
      <c r="J73" s="104"/>
      <c r="K73" s="107"/>
      <c r="L73" s="106"/>
      <c r="M73" s="17"/>
      <c r="S73" s="1" t="e" vm="1">
        <v>#VALUE!</v>
      </c>
      <c r="U73" s="2"/>
      <c r="V73" s="3"/>
    </row>
    <row r="74" spans="2:22" ht="15.75" thickBot="1" x14ac:dyDescent="0.3">
      <c r="B74" s="13"/>
      <c r="C74" s="82"/>
      <c r="D74" s="83"/>
      <c r="E74" s="84"/>
      <c r="F74" s="7"/>
      <c r="G74" s="8"/>
      <c r="H74" s="8"/>
      <c r="I74" s="8"/>
      <c r="J74" s="8"/>
      <c r="K74" s="8"/>
      <c r="L74" s="9"/>
      <c r="M74" s="14"/>
      <c r="U74" s="4"/>
      <c r="V74" s="4"/>
    </row>
    <row r="75" spans="2:22" ht="21" x14ac:dyDescent="0.25">
      <c r="B75" s="13"/>
      <c r="C75" s="16"/>
      <c r="D75" s="16"/>
      <c r="E75" s="16"/>
      <c r="M75" s="14"/>
      <c r="O75" s="71" t="s">
        <v>224</v>
      </c>
      <c r="P75" s="71" t="s">
        <v>1236</v>
      </c>
    </row>
    <row r="76" spans="2:22" ht="21" x14ac:dyDescent="0.25">
      <c r="B76" s="13"/>
      <c r="C76" s="16"/>
      <c r="D76" s="16"/>
      <c r="E76" s="16"/>
      <c r="M76" s="14"/>
      <c r="O76" s="71"/>
      <c r="P76" s="71" t="s">
        <v>1235</v>
      </c>
    </row>
    <row r="77" spans="2:22" x14ac:dyDescent="0.25">
      <c r="B77" s="13"/>
      <c r="M77" s="14"/>
      <c r="O77" s="71"/>
      <c r="P77" s="71"/>
    </row>
    <row r="78" spans="2:22" ht="15.75" thickBot="1" x14ac:dyDescent="0.3">
      <c r="B78" s="13"/>
      <c r="M78" s="14"/>
    </row>
    <row r="79" spans="2:22" ht="26.25" x14ac:dyDescent="0.25">
      <c r="B79" s="13"/>
      <c r="C79" s="76" t="s">
        <v>100</v>
      </c>
      <c r="D79" s="77"/>
      <c r="E79" s="78"/>
      <c r="F79" s="85" t="s">
        <v>105</v>
      </c>
      <c r="G79" s="86"/>
      <c r="H79" s="86"/>
      <c r="I79" s="86"/>
      <c r="J79" s="86"/>
      <c r="K79" s="86"/>
      <c r="L79" s="87"/>
      <c r="M79" s="39"/>
    </row>
    <row r="80" spans="2:22" ht="27" thickBot="1" x14ac:dyDescent="0.3">
      <c r="B80" s="13"/>
      <c r="C80" s="79"/>
      <c r="D80" s="80"/>
      <c r="E80" s="81"/>
      <c r="F80" s="88"/>
      <c r="G80" s="89"/>
      <c r="H80" s="89"/>
      <c r="I80" s="89"/>
      <c r="J80" s="89"/>
      <c r="K80" s="89"/>
      <c r="L80" s="91"/>
      <c r="M80" s="39"/>
    </row>
    <row r="81" spans="2:32" ht="27" thickTop="1" x14ac:dyDescent="0.25">
      <c r="B81" s="13"/>
      <c r="C81" s="79"/>
      <c r="D81" s="80"/>
      <c r="E81" s="81"/>
      <c r="F81" s="5"/>
      <c r="G81" s="15"/>
      <c r="H81" s="92" t="s">
        <v>1</v>
      </c>
      <c r="I81" s="92"/>
      <c r="J81" s="92"/>
      <c r="K81" s="94">
        <v>0.05</v>
      </c>
      <c r="L81" s="156" t="s">
        <v>103</v>
      </c>
      <c r="M81" s="39"/>
    </row>
    <row r="82" spans="2:32" ht="26.25" x14ac:dyDescent="0.25">
      <c r="B82" s="13"/>
      <c r="C82" s="79"/>
      <c r="D82" s="80"/>
      <c r="E82" s="81"/>
      <c r="F82" s="6"/>
      <c r="G82" s="15"/>
      <c r="H82" s="93"/>
      <c r="I82" s="93"/>
      <c r="J82" s="93"/>
      <c r="K82" s="95"/>
      <c r="L82" s="97"/>
      <c r="M82" s="39"/>
    </row>
    <row r="83" spans="2:32" ht="26.25" x14ac:dyDescent="0.25">
      <c r="B83" s="13"/>
      <c r="C83" s="79"/>
      <c r="D83" s="80"/>
      <c r="E83" s="81"/>
      <c r="F83" s="5"/>
      <c r="G83" s="15"/>
      <c r="H83" s="93"/>
      <c r="I83" s="93"/>
      <c r="J83" s="93"/>
      <c r="K83" s="95"/>
      <c r="L83" s="97"/>
      <c r="M83" s="39"/>
    </row>
    <row r="84" spans="2:32" ht="15.75" thickBot="1" x14ac:dyDescent="0.3">
      <c r="B84" s="13"/>
      <c r="C84" s="79"/>
      <c r="D84" s="80"/>
      <c r="E84" s="81"/>
      <c r="F84" s="5"/>
      <c r="G84" s="15"/>
      <c r="H84" s="93"/>
      <c r="I84" s="93"/>
      <c r="J84" s="93"/>
      <c r="K84" s="175"/>
      <c r="L84" s="97"/>
      <c r="M84" s="14"/>
    </row>
    <row r="85" spans="2:32" ht="16.5" customHeight="1" x14ac:dyDescent="0.25">
      <c r="B85" s="13"/>
      <c r="C85" s="79"/>
      <c r="D85" s="80"/>
      <c r="E85" s="81"/>
      <c r="F85" s="5"/>
      <c r="G85" s="15"/>
      <c r="H85" s="177" t="s">
        <v>102</v>
      </c>
      <c r="I85" s="178"/>
      <c r="J85" s="178"/>
      <c r="K85" s="180">
        <v>349</v>
      </c>
      <c r="L85" s="182" t="s">
        <v>103</v>
      </c>
      <c r="M85" s="14"/>
    </row>
    <row r="86" spans="2:32" ht="15.75" customHeight="1" thickBot="1" x14ac:dyDescent="0.3">
      <c r="B86" s="13"/>
      <c r="C86" s="79"/>
      <c r="D86" s="80"/>
      <c r="E86" s="81"/>
      <c r="F86" s="5"/>
      <c r="G86" s="15"/>
      <c r="H86" s="159"/>
      <c r="I86" s="179"/>
      <c r="J86" s="179"/>
      <c r="K86" s="181"/>
      <c r="L86" s="157"/>
      <c r="M86" s="14"/>
    </row>
    <row r="87" spans="2:32" ht="15" customHeight="1" x14ac:dyDescent="0.25">
      <c r="B87" s="13"/>
      <c r="C87" s="79"/>
      <c r="D87" s="80"/>
      <c r="E87" s="81"/>
      <c r="F87" s="5"/>
      <c r="G87" s="15"/>
      <c r="H87" s="98" t="s">
        <v>156</v>
      </c>
      <c r="I87" s="98"/>
      <c r="J87" s="98"/>
      <c r="K87" s="176">
        <v>0</v>
      </c>
      <c r="L87" s="156" t="s">
        <v>103</v>
      </c>
      <c r="M87" s="14"/>
    </row>
    <row r="88" spans="2:32" ht="15" customHeight="1" x14ac:dyDescent="0.25">
      <c r="B88" s="13"/>
      <c r="C88" s="79"/>
      <c r="D88" s="80"/>
      <c r="E88" s="81"/>
      <c r="F88" s="5"/>
      <c r="G88" s="15"/>
      <c r="H88" s="98"/>
      <c r="I88" s="98"/>
      <c r="J88" s="98"/>
      <c r="K88" s="158"/>
      <c r="L88" s="97"/>
      <c r="M88" s="14"/>
    </row>
    <row r="89" spans="2:32" ht="15" customHeight="1" x14ac:dyDescent="0.25">
      <c r="B89" s="13"/>
      <c r="C89" s="79"/>
      <c r="D89" s="80"/>
      <c r="E89" s="81"/>
      <c r="F89" s="5"/>
      <c r="G89" s="15"/>
      <c r="H89" s="98"/>
      <c r="I89" s="98"/>
      <c r="J89" s="98"/>
      <c r="K89" s="158"/>
      <c r="L89" s="97"/>
      <c r="M89" s="14"/>
      <c r="AE89" s="1">
        <v>2153600</v>
      </c>
      <c r="AF89" s="1">
        <f>AE89*0.13*0.03</f>
        <v>8399.0399999999991</v>
      </c>
    </row>
    <row r="90" spans="2:32" ht="15" customHeight="1" x14ac:dyDescent="0.25">
      <c r="B90" s="13"/>
      <c r="C90" s="79"/>
      <c r="D90" s="80"/>
      <c r="E90" s="81"/>
      <c r="F90" s="5"/>
      <c r="G90" s="15"/>
      <c r="H90" s="98"/>
      <c r="I90" s="98"/>
      <c r="J90" s="98"/>
      <c r="K90" s="158"/>
      <c r="L90" s="97"/>
      <c r="M90" s="14"/>
      <c r="AF90" s="1">
        <f>AE89*0.17*0.05</f>
        <v>18305.600000000002</v>
      </c>
    </row>
    <row r="91" spans="2:32" x14ac:dyDescent="0.25">
      <c r="B91" s="13"/>
      <c r="C91" s="79"/>
      <c r="D91" s="80"/>
      <c r="E91" s="81"/>
      <c r="F91" s="5"/>
      <c r="G91" s="15"/>
      <c r="H91" s="104" t="s">
        <v>104</v>
      </c>
      <c r="I91" s="104"/>
      <c r="J91" s="104"/>
      <c r="K91" s="161">
        <f>IF(K81="","",IF(K81/K85*100&lt;=0,5,IF(AND(K81/K85*100&gt;0,K81/K85*100&lt;=0.025),4,IF(AND(K81/K85*100&gt;0.025,K81/K85*100&lt;=0.05),3,IF(AND(K81/K85*100&gt;0.05,K81/K85*100&lt;=0.075),2,IF(K81/K85*100&gt;0.075,1,))))))</f>
        <v>4</v>
      </c>
      <c r="L91" s="162"/>
      <c r="M91" s="14"/>
    </row>
    <row r="92" spans="2:32" x14ac:dyDescent="0.25">
      <c r="B92" s="13"/>
      <c r="C92" s="79"/>
      <c r="D92" s="80"/>
      <c r="E92" s="81"/>
      <c r="F92" s="5"/>
      <c r="G92" s="15"/>
      <c r="H92" s="104"/>
      <c r="I92" s="104"/>
      <c r="J92" s="104"/>
      <c r="K92" s="161"/>
      <c r="L92" s="162"/>
      <c r="M92" s="14"/>
    </row>
    <row r="93" spans="2:32" ht="16.5" thickBot="1" x14ac:dyDescent="0.3">
      <c r="B93" s="13"/>
      <c r="C93" s="82"/>
      <c r="D93" s="83"/>
      <c r="E93" s="84"/>
      <c r="F93" s="7"/>
      <c r="G93" s="8"/>
      <c r="H93" s="18"/>
      <c r="I93" s="18"/>
      <c r="J93" s="18"/>
      <c r="K93" s="19"/>
      <c r="L93" s="20"/>
      <c r="M93" s="14"/>
    </row>
    <row r="94" spans="2:32" ht="21" x14ac:dyDescent="0.25">
      <c r="B94" s="13"/>
      <c r="C94" s="16"/>
      <c r="D94" s="16"/>
      <c r="E94" s="16"/>
      <c r="M94" s="14"/>
    </row>
    <row r="95" spans="2:32" ht="21" x14ac:dyDescent="0.25">
      <c r="B95" s="13"/>
      <c r="C95" s="16"/>
      <c r="D95" s="16"/>
      <c r="E95" s="16"/>
      <c r="M95" s="14"/>
      <c r="P95" s="72"/>
    </row>
    <row r="96" spans="2:32" x14ac:dyDescent="0.25">
      <c r="B96" s="13"/>
      <c r="M96" s="14"/>
      <c r="O96" s="41"/>
    </row>
    <row r="97" spans="2:16" ht="15.75" thickBot="1" x14ac:dyDescent="0.3">
      <c r="B97" s="13"/>
      <c r="M97" s="14"/>
    </row>
    <row r="98" spans="2:16" x14ac:dyDescent="0.25">
      <c r="B98" s="13"/>
      <c r="C98" s="76" t="s">
        <v>101</v>
      </c>
      <c r="D98" s="77"/>
      <c r="E98" s="78"/>
      <c r="F98" s="85" t="s">
        <v>148</v>
      </c>
      <c r="G98" s="86"/>
      <c r="H98" s="86"/>
      <c r="I98" s="86"/>
      <c r="J98" s="86"/>
      <c r="K98" s="86"/>
      <c r="L98" s="87"/>
      <c r="M98" s="14"/>
    </row>
    <row r="99" spans="2:16" ht="21" customHeight="1" thickBot="1" x14ac:dyDescent="0.3">
      <c r="B99" s="13"/>
      <c r="C99" s="79"/>
      <c r="D99" s="80"/>
      <c r="E99" s="81"/>
      <c r="F99" s="88"/>
      <c r="G99" s="89"/>
      <c r="H99" s="89"/>
      <c r="I99" s="89"/>
      <c r="J99" s="89"/>
      <c r="K99" s="89"/>
      <c r="L99" s="91"/>
      <c r="M99" s="14"/>
    </row>
    <row r="100" spans="2:16" ht="15.75" thickTop="1" x14ac:dyDescent="0.25">
      <c r="B100" s="13"/>
      <c r="C100" s="79"/>
      <c r="D100" s="80"/>
      <c r="E100" s="81"/>
      <c r="F100" s="5"/>
      <c r="G100" s="15"/>
      <c r="H100" s="92" t="s">
        <v>1</v>
      </c>
      <c r="I100" s="92"/>
      <c r="J100" s="92"/>
      <c r="K100" s="94"/>
      <c r="L100" s="156" t="s">
        <v>3</v>
      </c>
      <c r="M100" s="14"/>
    </row>
    <row r="101" spans="2:16" x14ac:dyDescent="0.25">
      <c r="B101" s="13"/>
      <c r="C101" s="79"/>
      <c r="D101" s="80"/>
      <c r="E101" s="81"/>
      <c r="F101" s="6"/>
      <c r="G101" s="15"/>
      <c r="H101" s="93"/>
      <c r="I101" s="93"/>
      <c r="J101" s="93"/>
      <c r="K101" s="95"/>
      <c r="L101" s="97"/>
      <c r="M101" s="14"/>
    </row>
    <row r="102" spans="2:16" x14ac:dyDescent="0.25">
      <c r="B102" s="13"/>
      <c r="C102" s="79"/>
      <c r="D102" s="80"/>
      <c r="E102" s="81"/>
      <c r="F102" s="5"/>
      <c r="G102" s="15"/>
      <c r="H102" s="93"/>
      <c r="I102" s="93"/>
      <c r="J102" s="93"/>
      <c r="K102" s="95"/>
      <c r="L102" s="97"/>
      <c r="M102" s="14"/>
    </row>
    <row r="103" spans="2:16" ht="15.75" thickBot="1" x14ac:dyDescent="0.3">
      <c r="B103" s="13"/>
      <c r="C103" s="79"/>
      <c r="D103" s="80"/>
      <c r="E103" s="81"/>
      <c r="F103" s="5"/>
      <c r="G103" s="15"/>
      <c r="H103" s="93"/>
      <c r="I103" s="93"/>
      <c r="J103" s="93"/>
      <c r="K103" s="96"/>
      <c r="L103" s="97"/>
      <c r="M103" s="14"/>
    </row>
    <row r="104" spans="2:16" ht="15.75" customHeight="1" thickTop="1" x14ac:dyDescent="0.25">
      <c r="B104" s="13"/>
      <c r="C104" s="79"/>
      <c r="D104" s="80"/>
      <c r="E104" s="81"/>
      <c r="F104" s="5"/>
      <c r="G104" s="15"/>
      <c r="H104" s="98" t="s">
        <v>156</v>
      </c>
      <c r="I104" s="98"/>
      <c r="J104" s="98"/>
      <c r="K104" s="158">
        <v>50</v>
      </c>
      <c r="L104" s="97" t="s">
        <v>3</v>
      </c>
      <c r="M104" s="14"/>
    </row>
    <row r="105" spans="2:16" ht="15" customHeight="1" x14ac:dyDescent="0.25">
      <c r="B105" s="13"/>
      <c r="C105" s="79"/>
      <c r="D105" s="80"/>
      <c r="E105" s="81"/>
      <c r="F105" s="5"/>
      <c r="G105" s="15"/>
      <c r="H105" s="98"/>
      <c r="I105" s="98"/>
      <c r="J105" s="98"/>
      <c r="K105" s="158"/>
      <c r="L105" s="97"/>
      <c r="M105" s="14"/>
    </row>
    <row r="106" spans="2:16" ht="15" customHeight="1" x14ac:dyDescent="0.25">
      <c r="B106" s="13"/>
      <c r="C106" s="79"/>
      <c r="D106" s="80"/>
      <c r="E106" s="81"/>
      <c r="F106" s="5"/>
      <c r="G106" s="15"/>
      <c r="H106" s="98"/>
      <c r="I106" s="98"/>
      <c r="J106" s="98"/>
      <c r="K106" s="158"/>
      <c r="L106" s="97"/>
      <c r="M106" s="14"/>
    </row>
    <row r="107" spans="2:16" ht="15" customHeight="1" x14ac:dyDescent="0.25">
      <c r="B107" s="13"/>
      <c r="C107" s="79"/>
      <c r="D107" s="80"/>
      <c r="E107" s="81"/>
      <c r="F107" s="5"/>
      <c r="G107" s="15"/>
      <c r="H107" s="98"/>
      <c r="I107" s="98"/>
      <c r="J107" s="98"/>
      <c r="K107" s="158"/>
      <c r="L107" s="97"/>
      <c r="M107" s="14"/>
    </row>
    <row r="108" spans="2:16" x14ac:dyDescent="0.25">
      <c r="B108" s="13"/>
      <c r="C108" s="79"/>
      <c r="D108" s="80"/>
      <c r="E108" s="81"/>
      <c r="F108" s="5"/>
      <c r="G108" s="15"/>
      <c r="H108" s="104" t="s">
        <v>106</v>
      </c>
      <c r="I108" s="104"/>
      <c r="J108" s="104"/>
      <c r="K108" s="161" t="str">
        <f>IF(K100="","",IF(K100/K104*100&gt;=100,5,IF(AND(K100/K104*100&gt;=75,K100/K104*100&lt;100),4,IF(AND(K100/K104*100&gt;=50,K100/K104*100&lt;75),3,IF(AND(K100/K104*100&gt;=25,K100/K104*100&lt;50),2,IF(K100/K104*100&lt;25,1,))))))</f>
        <v/>
      </c>
      <c r="L108" s="162"/>
      <c r="M108" s="14"/>
    </row>
    <row r="109" spans="2:16" x14ac:dyDescent="0.25">
      <c r="B109" s="13"/>
      <c r="C109" s="79"/>
      <c r="D109" s="80"/>
      <c r="E109" s="81"/>
      <c r="F109" s="5"/>
      <c r="G109" s="15"/>
      <c r="H109" s="104"/>
      <c r="I109" s="104"/>
      <c r="J109" s="104"/>
      <c r="K109" s="161"/>
      <c r="L109" s="162"/>
      <c r="M109" s="14"/>
    </row>
    <row r="110" spans="2:16" ht="16.5" thickBot="1" x14ac:dyDescent="0.3">
      <c r="B110" s="13"/>
      <c r="C110" s="82"/>
      <c r="D110" s="83"/>
      <c r="E110" s="84"/>
      <c r="F110" s="7"/>
      <c r="G110" s="8"/>
      <c r="H110" s="18"/>
      <c r="I110" s="18"/>
      <c r="J110" s="18"/>
      <c r="K110" s="19"/>
      <c r="L110" s="20"/>
      <c r="M110" s="14"/>
    </row>
    <row r="111" spans="2:16" x14ac:dyDescent="0.25">
      <c r="B111" s="13"/>
      <c r="M111" s="14"/>
    </row>
    <row r="112" spans="2:16" x14ac:dyDescent="0.25">
      <c r="B112" s="13"/>
      <c r="M112" s="14"/>
      <c r="O112" s="1" t="s">
        <v>218</v>
      </c>
      <c r="P112" s="1" t="s">
        <v>219</v>
      </c>
    </row>
    <row r="113" spans="2:16" ht="15.75" thickBot="1" x14ac:dyDescent="0.3">
      <c r="B113" s="29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1"/>
      <c r="P113" s="1" t="s">
        <v>220</v>
      </c>
    </row>
    <row r="114" spans="2:16" x14ac:dyDescent="0.25">
      <c r="P114" s="1" t="s">
        <v>221</v>
      </c>
    </row>
  </sheetData>
  <mergeCells count="66">
    <mergeCell ref="C98:E110"/>
    <mergeCell ref="F98:L99"/>
    <mergeCell ref="H100:J103"/>
    <mergeCell ref="K100:K103"/>
    <mergeCell ref="L100:L103"/>
    <mergeCell ref="H104:J107"/>
    <mergeCell ref="K104:K107"/>
    <mergeCell ref="L104:L107"/>
    <mergeCell ref="H108:J109"/>
    <mergeCell ref="K108:L109"/>
    <mergeCell ref="C79:E93"/>
    <mergeCell ref="F79:L80"/>
    <mergeCell ref="H81:J84"/>
    <mergeCell ref="K81:K84"/>
    <mergeCell ref="L81:L84"/>
    <mergeCell ref="H87:J90"/>
    <mergeCell ref="K87:K90"/>
    <mergeCell ref="L87:L90"/>
    <mergeCell ref="H91:J92"/>
    <mergeCell ref="K91:L92"/>
    <mergeCell ref="H85:J86"/>
    <mergeCell ref="K85:K86"/>
    <mergeCell ref="L85:L86"/>
    <mergeCell ref="C45:E57"/>
    <mergeCell ref="F45:L46"/>
    <mergeCell ref="H47:J50"/>
    <mergeCell ref="K47:K50"/>
    <mergeCell ref="L47:L50"/>
    <mergeCell ref="H51:J54"/>
    <mergeCell ref="K51:K54"/>
    <mergeCell ref="L51:L54"/>
    <mergeCell ref="H55:J56"/>
    <mergeCell ref="K55:L56"/>
    <mergeCell ref="C28:E40"/>
    <mergeCell ref="F28:L29"/>
    <mergeCell ref="H30:J33"/>
    <mergeCell ref="K30:K33"/>
    <mergeCell ref="L30:L33"/>
    <mergeCell ref="H34:J37"/>
    <mergeCell ref="K34:K37"/>
    <mergeCell ref="L34:L37"/>
    <mergeCell ref="H38:J39"/>
    <mergeCell ref="K38:L39"/>
    <mergeCell ref="C3:E7"/>
    <mergeCell ref="F3:I7"/>
    <mergeCell ref="J3:L7"/>
    <mergeCell ref="C11:E23"/>
    <mergeCell ref="F11:L12"/>
    <mergeCell ref="H13:J16"/>
    <mergeCell ref="K13:K16"/>
    <mergeCell ref="L13:L16"/>
    <mergeCell ref="H17:J20"/>
    <mergeCell ref="K17:K20"/>
    <mergeCell ref="L17:L20"/>
    <mergeCell ref="H21:J22"/>
    <mergeCell ref="K21:L22"/>
    <mergeCell ref="C62:E74"/>
    <mergeCell ref="F62:L63"/>
    <mergeCell ref="H64:J67"/>
    <mergeCell ref="K64:K67"/>
    <mergeCell ref="L64:L67"/>
    <mergeCell ref="H68:J71"/>
    <mergeCell ref="K68:K71"/>
    <mergeCell ref="L68:L71"/>
    <mergeCell ref="H72:J73"/>
    <mergeCell ref="K72:L73"/>
  </mergeCells>
  <conditionalFormatting sqref="J3">
    <cfRule type="cellIs" dxfId="19" priority="1" operator="between">
      <formula>4.5</formula>
      <formula>5</formula>
    </cfRule>
    <cfRule type="cellIs" dxfId="18" priority="2" operator="between">
      <formula>3.5</formula>
      <formula>4.4</formula>
    </cfRule>
    <cfRule type="cellIs" dxfId="17" priority="3" operator="between">
      <formula>2.5</formula>
      <formula>3.4</formula>
    </cfRule>
    <cfRule type="cellIs" dxfId="16" priority="4" operator="between">
      <formula>1.5</formula>
      <formula>2.4</formula>
    </cfRule>
    <cfRule type="cellIs" dxfId="15" priority="5" operator="between">
      <formula>1</formula>
      <formula>1.4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09EA1-8411-4814-B4FC-BD2E99D032E2}">
  <dimension ref="B1:AA125"/>
  <sheetViews>
    <sheetView topLeftCell="D99" zoomScaleNormal="100" workbookViewId="0">
      <selection activeCell="O107" sqref="O107"/>
    </sheetView>
  </sheetViews>
  <sheetFormatPr defaultColWidth="9.140625" defaultRowHeight="15" x14ac:dyDescent="0.25"/>
  <cols>
    <col min="1" max="1" width="9.140625" style="1"/>
    <col min="2" max="2" width="6" style="1" customWidth="1"/>
    <col min="3" max="3" width="6.5703125" style="1" customWidth="1"/>
    <col min="4" max="5" width="9.140625" style="1"/>
    <col min="6" max="6" width="7" style="1" customWidth="1"/>
    <col min="7" max="7" width="12.28515625" style="1" customWidth="1"/>
    <col min="8" max="9" width="9.140625" style="1"/>
    <col min="10" max="10" width="7.5703125" style="1" customWidth="1"/>
    <col min="11" max="11" width="9.42578125" style="1" customWidth="1"/>
    <col min="12" max="12" width="18.85546875" style="1" customWidth="1"/>
    <col min="13" max="13" width="6" style="1" customWidth="1"/>
    <col min="14" max="14" width="14.85546875" style="1" customWidth="1"/>
    <col min="15" max="15" width="9.7109375" style="1" bestFit="1" customWidth="1"/>
    <col min="16" max="16" width="8.7109375" style="1" customWidth="1"/>
    <col min="17" max="17" width="10.7109375" style="1" customWidth="1"/>
    <col min="18" max="20" width="9.140625" style="1"/>
    <col min="21" max="21" width="11.28515625" style="1" customWidth="1"/>
    <col min="22" max="22" width="10.140625" style="1" customWidth="1"/>
    <col min="23" max="16384" width="9.140625" style="1"/>
  </cols>
  <sheetData>
    <row r="1" spans="2:13" ht="15.75" thickBot="1" x14ac:dyDescent="0.3"/>
    <row r="2" spans="2:13" ht="15.75" thickBot="1" x14ac:dyDescent="0.3"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2:13" ht="15" customHeight="1" x14ac:dyDescent="0.25">
      <c r="B3" s="13"/>
      <c r="C3" s="126" t="s">
        <v>113</v>
      </c>
      <c r="D3" s="127"/>
      <c r="E3" s="128"/>
      <c r="F3" s="166" t="s">
        <v>35</v>
      </c>
      <c r="G3" s="167"/>
      <c r="H3" s="167"/>
      <c r="I3" s="168"/>
      <c r="J3" s="117">
        <f>IF(Foglio1!L13&gt;3,"Popolare solo 3 indicatori dell'area tematica Noise",IF(Foglio1!L13&lt;3,"Popolare 3 indicatori dell'area tematica Noise",Foglio1!L12))</f>
        <v>3.6666666666666665</v>
      </c>
      <c r="K3" s="118"/>
      <c r="L3" s="119"/>
      <c r="M3" s="12"/>
    </row>
    <row r="4" spans="2:13" ht="15" customHeight="1" x14ac:dyDescent="0.25">
      <c r="B4" s="13"/>
      <c r="C4" s="129"/>
      <c r="D4" s="130"/>
      <c r="E4" s="131"/>
      <c r="F4" s="169"/>
      <c r="G4" s="170"/>
      <c r="H4" s="170"/>
      <c r="I4" s="171"/>
      <c r="J4" s="120"/>
      <c r="K4" s="121"/>
      <c r="L4" s="122"/>
      <c r="M4" s="12"/>
    </row>
    <row r="5" spans="2:13" ht="15" customHeight="1" x14ac:dyDescent="0.25">
      <c r="B5" s="13"/>
      <c r="C5" s="129"/>
      <c r="D5" s="130"/>
      <c r="E5" s="131"/>
      <c r="F5" s="169"/>
      <c r="G5" s="170"/>
      <c r="H5" s="170"/>
      <c r="I5" s="171"/>
      <c r="J5" s="120"/>
      <c r="K5" s="121"/>
      <c r="L5" s="122"/>
      <c r="M5" s="12"/>
    </row>
    <row r="6" spans="2:13" ht="15" customHeight="1" x14ac:dyDescent="0.25">
      <c r="B6" s="13"/>
      <c r="C6" s="129"/>
      <c r="D6" s="130"/>
      <c r="E6" s="131"/>
      <c r="F6" s="169"/>
      <c r="G6" s="170"/>
      <c r="H6" s="170"/>
      <c r="I6" s="171"/>
      <c r="J6" s="120"/>
      <c r="K6" s="121"/>
      <c r="L6" s="122"/>
      <c r="M6" s="12"/>
    </row>
    <row r="7" spans="2:13" ht="15" customHeight="1" thickBot="1" x14ac:dyDescent="0.3">
      <c r="B7" s="13"/>
      <c r="C7" s="132"/>
      <c r="D7" s="133"/>
      <c r="E7" s="134"/>
      <c r="F7" s="172"/>
      <c r="G7" s="173"/>
      <c r="H7" s="173"/>
      <c r="I7" s="174"/>
      <c r="J7" s="123"/>
      <c r="K7" s="124"/>
      <c r="L7" s="125"/>
      <c r="M7" s="12"/>
    </row>
    <row r="8" spans="2:13" ht="14.25" customHeight="1" x14ac:dyDescent="0.25">
      <c r="B8" s="13"/>
      <c r="M8" s="14"/>
    </row>
    <row r="9" spans="2:13" x14ac:dyDescent="0.25">
      <c r="B9" s="13"/>
      <c r="M9" s="14"/>
    </row>
    <row r="10" spans="2:13" ht="15.75" thickBot="1" x14ac:dyDescent="0.3">
      <c r="B10" s="13"/>
      <c r="M10" s="14"/>
    </row>
    <row r="11" spans="2:13" ht="20.25" customHeight="1" x14ac:dyDescent="0.25">
      <c r="B11" s="13"/>
      <c r="C11" s="76" t="s">
        <v>36</v>
      </c>
      <c r="D11" s="77"/>
      <c r="E11" s="78"/>
      <c r="F11" s="85" t="s">
        <v>42</v>
      </c>
      <c r="G11" s="86"/>
      <c r="H11" s="86"/>
      <c r="I11" s="86"/>
      <c r="J11" s="86"/>
      <c r="K11" s="86"/>
      <c r="L11" s="87"/>
      <c r="M11" s="28"/>
    </row>
    <row r="12" spans="2:13" ht="20.25" customHeight="1" thickBot="1" x14ac:dyDescent="0.3">
      <c r="B12" s="13"/>
      <c r="C12" s="79"/>
      <c r="D12" s="80"/>
      <c r="E12" s="81"/>
      <c r="F12" s="88"/>
      <c r="G12" s="89"/>
      <c r="H12" s="89"/>
      <c r="I12" s="89"/>
      <c r="J12" s="89"/>
      <c r="K12" s="89"/>
      <c r="L12" s="91"/>
      <c r="M12" s="28"/>
    </row>
    <row r="13" spans="2:13" ht="16.5" thickTop="1" x14ac:dyDescent="0.25">
      <c r="B13" s="13"/>
      <c r="C13" s="79"/>
      <c r="D13" s="80"/>
      <c r="E13" s="81"/>
      <c r="F13" s="5"/>
      <c r="G13" s="15"/>
      <c r="H13" s="92" t="s">
        <v>1</v>
      </c>
      <c r="I13" s="92"/>
      <c r="J13" s="92"/>
      <c r="K13" s="94"/>
      <c r="L13" s="156" t="s">
        <v>3</v>
      </c>
      <c r="M13" s="10"/>
    </row>
    <row r="14" spans="2:13" ht="15.75" x14ac:dyDescent="0.25">
      <c r="B14" s="13"/>
      <c r="C14" s="79"/>
      <c r="D14" s="80"/>
      <c r="E14" s="81"/>
      <c r="F14" s="6"/>
      <c r="G14" s="15"/>
      <c r="H14" s="93"/>
      <c r="I14" s="93"/>
      <c r="J14" s="93"/>
      <c r="K14" s="95"/>
      <c r="L14" s="97"/>
      <c r="M14" s="10"/>
    </row>
    <row r="15" spans="2:13" ht="15.75" x14ac:dyDescent="0.25">
      <c r="B15" s="13"/>
      <c r="C15" s="79"/>
      <c r="D15" s="80"/>
      <c r="E15" s="81"/>
      <c r="F15" s="5"/>
      <c r="G15" s="15"/>
      <c r="H15" s="93"/>
      <c r="I15" s="93"/>
      <c r="J15" s="93"/>
      <c r="K15" s="95"/>
      <c r="L15" s="97"/>
      <c r="M15" s="10"/>
    </row>
    <row r="16" spans="2:13" ht="16.5" thickBot="1" x14ac:dyDescent="0.3">
      <c r="B16" s="13"/>
      <c r="C16" s="79"/>
      <c r="D16" s="80"/>
      <c r="E16" s="81"/>
      <c r="F16" s="5"/>
      <c r="G16" s="15"/>
      <c r="H16" s="93"/>
      <c r="I16" s="93"/>
      <c r="J16" s="93"/>
      <c r="K16" s="175"/>
      <c r="L16" s="97"/>
      <c r="M16" s="10"/>
    </row>
    <row r="17" spans="2:22" ht="15" customHeight="1" thickTop="1" x14ac:dyDescent="0.25">
      <c r="B17" s="13"/>
      <c r="C17" s="79"/>
      <c r="D17" s="80"/>
      <c r="E17" s="81"/>
      <c r="F17" s="5"/>
      <c r="G17" s="15"/>
      <c r="H17" s="98" t="s">
        <v>156</v>
      </c>
      <c r="I17" s="98"/>
      <c r="J17" s="99"/>
      <c r="K17" s="151">
        <v>42</v>
      </c>
      <c r="L17" s="157" t="s">
        <v>3</v>
      </c>
      <c r="M17" s="10"/>
    </row>
    <row r="18" spans="2:22" ht="15" customHeight="1" x14ac:dyDescent="0.25">
      <c r="B18" s="13"/>
      <c r="C18" s="79"/>
      <c r="D18" s="80"/>
      <c r="E18" s="81"/>
      <c r="F18" s="5"/>
      <c r="G18" s="15"/>
      <c r="H18" s="98"/>
      <c r="I18" s="98"/>
      <c r="J18" s="99"/>
      <c r="K18" s="152"/>
      <c r="L18" s="103"/>
      <c r="M18" s="10"/>
    </row>
    <row r="19" spans="2:22" ht="15" customHeight="1" x14ac:dyDescent="0.25">
      <c r="B19" s="13"/>
      <c r="C19" s="79"/>
      <c r="D19" s="80"/>
      <c r="E19" s="81"/>
      <c r="F19" s="5"/>
      <c r="G19" s="15"/>
      <c r="H19" s="98"/>
      <c r="I19" s="98"/>
      <c r="J19" s="99"/>
      <c r="K19" s="152"/>
      <c r="L19" s="103"/>
      <c r="M19" s="10"/>
    </row>
    <row r="20" spans="2:22" ht="15" customHeight="1" thickBot="1" x14ac:dyDescent="0.3">
      <c r="B20" s="13"/>
      <c r="C20" s="79"/>
      <c r="D20" s="80"/>
      <c r="E20" s="81"/>
      <c r="F20" s="5"/>
      <c r="G20" s="15"/>
      <c r="H20" s="98"/>
      <c r="I20" s="98"/>
      <c r="J20" s="99"/>
      <c r="K20" s="153"/>
      <c r="L20" s="103"/>
      <c r="M20" s="10"/>
    </row>
    <row r="21" spans="2:22" ht="19.5" customHeight="1" thickTop="1" x14ac:dyDescent="0.25">
      <c r="B21" s="13"/>
      <c r="C21" s="79"/>
      <c r="D21" s="80"/>
      <c r="E21" s="81"/>
      <c r="F21" s="5"/>
      <c r="G21" s="15"/>
      <c r="H21" s="104" t="s">
        <v>39</v>
      </c>
      <c r="I21" s="104"/>
      <c r="J21" s="104"/>
      <c r="K21" s="105" t="str">
        <f>IF(K13="","",IF(K13/K17*100&lt;=100,5,IF(AND(K13/K17*100&gt;100,K13/K17*100&lt;=150),4,IF(AND(K13/K17*100&gt;150,K13/K17*100&lt;=200),3,IF(AND(K13/K17*100&gt;200,K13/K17*100&lt;=250),2,IF(K13/K17*100&gt;250,1,))))))</f>
        <v/>
      </c>
      <c r="L21" s="106"/>
      <c r="M21" s="17"/>
    </row>
    <row r="22" spans="2:22" ht="21" x14ac:dyDescent="0.25">
      <c r="B22" s="13"/>
      <c r="C22" s="79"/>
      <c r="D22" s="80"/>
      <c r="E22" s="81"/>
      <c r="F22" s="5"/>
      <c r="G22" s="15"/>
      <c r="H22" s="104"/>
      <c r="I22" s="104"/>
      <c r="J22" s="104"/>
      <c r="K22" s="107"/>
      <c r="L22" s="106"/>
      <c r="M22" s="17"/>
      <c r="S22" s="1" t="e" vm="1">
        <v>#VALUE!</v>
      </c>
      <c r="U22" s="2"/>
      <c r="V22" s="3"/>
    </row>
    <row r="23" spans="2:22" ht="15.75" thickBot="1" x14ac:dyDescent="0.3">
      <c r="B23" s="13"/>
      <c r="C23" s="82"/>
      <c r="D23" s="83"/>
      <c r="E23" s="84"/>
      <c r="F23" s="7"/>
      <c r="G23" s="8"/>
      <c r="H23" s="8"/>
      <c r="I23" s="8"/>
      <c r="J23" s="8"/>
      <c r="K23" s="8"/>
      <c r="L23" s="9"/>
      <c r="M23" s="14"/>
      <c r="U23" s="4"/>
      <c r="V23" s="4"/>
    </row>
    <row r="24" spans="2:22" ht="21" x14ac:dyDescent="0.25">
      <c r="B24" s="13"/>
      <c r="C24" s="16"/>
      <c r="D24" s="16"/>
      <c r="E24" s="16"/>
      <c r="M24" s="14"/>
      <c r="U24" s="4"/>
      <c r="V24" s="4"/>
    </row>
    <row r="25" spans="2:22" ht="21" x14ac:dyDescent="0.25">
      <c r="B25" s="13"/>
      <c r="C25" s="16"/>
      <c r="D25" s="16"/>
      <c r="E25" s="16"/>
      <c r="M25" s="14"/>
      <c r="U25" s="4"/>
      <c r="V25" s="4"/>
    </row>
    <row r="26" spans="2:22" x14ac:dyDescent="0.25">
      <c r="B26" s="13"/>
      <c r="M26" s="14"/>
    </row>
    <row r="27" spans="2:22" ht="15.75" thickBot="1" x14ac:dyDescent="0.3">
      <c r="B27" s="13"/>
      <c r="M27" s="14"/>
    </row>
    <row r="28" spans="2:22" ht="20.25" customHeight="1" x14ac:dyDescent="0.25">
      <c r="B28" s="13"/>
      <c r="C28" s="76" t="s">
        <v>37</v>
      </c>
      <c r="D28" s="77"/>
      <c r="E28" s="78"/>
      <c r="F28" s="85" t="s">
        <v>1241</v>
      </c>
      <c r="G28" s="86"/>
      <c r="H28" s="86"/>
      <c r="I28" s="86"/>
      <c r="J28" s="86"/>
      <c r="K28" s="86"/>
      <c r="L28" s="87"/>
      <c r="M28" s="28"/>
      <c r="N28" s="1" t="s">
        <v>1242</v>
      </c>
    </row>
    <row r="29" spans="2:22" ht="19.5" customHeight="1" thickBot="1" x14ac:dyDescent="0.3">
      <c r="B29" s="13"/>
      <c r="C29" s="79"/>
      <c r="D29" s="80"/>
      <c r="E29" s="81"/>
      <c r="F29" s="88"/>
      <c r="G29" s="89"/>
      <c r="H29" s="89"/>
      <c r="I29" s="89"/>
      <c r="J29" s="89"/>
      <c r="K29" s="89"/>
      <c r="L29" s="91"/>
      <c r="M29" s="28"/>
    </row>
    <row r="30" spans="2:22" ht="16.5" thickTop="1" x14ac:dyDescent="0.25">
      <c r="B30" s="13"/>
      <c r="C30" s="79"/>
      <c r="D30" s="80"/>
      <c r="E30" s="81"/>
      <c r="F30" s="5"/>
      <c r="G30" s="15"/>
      <c r="H30" s="92" t="s">
        <v>1</v>
      </c>
      <c r="I30" s="92"/>
      <c r="J30" s="92"/>
      <c r="K30" s="94"/>
      <c r="L30" s="156" t="s">
        <v>3</v>
      </c>
      <c r="M30" s="10"/>
    </row>
    <row r="31" spans="2:22" ht="15.75" x14ac:dyDescent="0.25">
      <c r="B31" s="13"/>
      <c r="C31" s="79"/>
      <c r="D31" s="80"/>
      <c r="E31" s="81"/>
      <c r="F31" s="6"/>
      <c r="G31" s="15"/>
      <c r="H31" s="93"/>
      <c r="I31" s="93"/>
      <c r="J31" s="93"/>
      <c r="K31" s="95"/>
      <c r="L31" s="97"/>
      <c r="M31" s="10"/>
    </row>
    <row r="32" spans="2:22" ht="15.75" x14ac:dyDescent="0.25">
      <c r="B32" s="13"/>
      <c r="C32" s="79"/>
      <c r="D32" s="80"/>
      <c r="E32" s="81"/>
      <c r="F32" s="5"/>
      <c r="G32" s="15"/>
      <c r="H32" s="93"/>
      <c r="I32" s="93"/>
      <c r="J32" s="93"/>
      <c r="K32" s="95"/>
      <c r="L32" s="97"/>
      <c r="M32" s="10"/>
    </row>
    <row r="33" spans="2:22" ht="16.5" thickBot="1" x14ac:dyDescent="0.3">
      <c r="B33" s="13"/>
      <c r="C33" s="79"/>
      <c r="D33" s="80"/>
      <c r="E33" s="81"/>
      <c r="F33" s="5"/>
      <c r="G33" s="15"/>
      <c r="H33" s="93"/>
      <c r="I33" s="93"/>
      <c r="J33" s="93"/>
      <c r="K33" s="175"/>
      <c r="L33" s="97"/>
      <c r="M33" s="10"/>
    </row>
    <row r="34" spans="2:22" ht="16.5" thickTop="1" x14ac:dyDescent="0.25">
      <c r="B34" s="13"/>
      <c r="C34" s="79"/>
      <c r="D34" s="80"/>
      <c r="E34" s="81"/>
      <c r="F34" s="5"/>
      <c r="G34" s="15"/>
      <c r="H34" s="98" t="s">
        <v>156</v>
      </c>
      <c r="I34" s="98"/>
      <c r="J34" s="99"/>
      <c r="K34" s="151">
        <v>42</v>
      </c>
      <c r="L34" s="103" t="s">
        <v>3</v>
      </c>
      <c r="M34" s="10"/>
    </row>
    <row r="35" spans="2:22" ht="15.75" x14ac:dyDescent="0.25">
      <c r="B35" s="13"/>
      <c r="C35" s="79"/>
      <c r="D35" s="80"/>
      <c r="E35" s="81"/>
      <c r="F35" s="5"/>
      <c r="G35" s="15"/>
      <c r="H35" s="98"/>
      <c r="I35" s="98"/>
      <c r="J35" s="99"/>
      <c r="K35" s="152"/>
      <c r="L35" s="103"/>
      <c r="M35" s="10"/>
    </row>
    <row r="36" spans="2:22" ht="15.75" x14ac:dyDescent="0.25">
      <c r="B36" s="13"/>
      <c r="C36" s="79"/>
      <c r="D36" s="80"/>
      <c r="E36" s="81"/>
      <c r="F36" s="5"/>
      <c r="G36" s="15"/>
      <c r="H36" s="98"/>
      <c r="I36" s="98"/>
      <c r="J36" s="99"/>
      <c r="K36" s="152"/>
      <c r="L36" s="103"/>
      <c r="M36" s="10"/>
    </row>
    <row r="37" spans="2:22" ht="16.5" thickBot="1" x14ac:dyDescent="0.3">
      <c r="B37" s="13"/>
      <c r="C37" s="79"/>
      <c r="D37" s="80"/>
      <c r="E37" s="81"/>
      <c r="F37" s="5"/>
      <c r="G37" s="15"/>
      <c r="H37" s="98"/>
      <c r="I37" s="98"/>
      <c r="J37" s="99"/>
      <c r="K37" s="153"/>
      <c r="L37" s="103"/>
      <c r="M37" s="10"/>
    </row>
    <row r="38" spans="2:22" ht="19.5" customHeight="1" thickTop="1" x14ac:dyDescent="0.25">
      <c r="B38" s="13"/>
      <c r="C38" s="79"/>
      <c r="D38" s="80"/>
      <c r="E38" s="81"/>
      <c r="F38" s="5"/>
      <c r="G38" s="15"/>
      <c r="H38" s="104" t="s">
        <v>40</v>
      </c>
      <c r="I38" s="104"/>
      <c r="J38" s="104"/>
      <c r="K38" s="105" t="str">
        <f>IF(K30="","",IF(K30/K34*100&lt;=100,5,IF(AND(K30/K34*100&gt;100,K30/K34*100&lt;=150),4,IF(AND(K30/K34*100&gt;150,K30/K34*100&lt;=200),3,IF(AND(K30/K34*100&gt;200,K30/K34*100&lt;=250),2,IF(K30/K34*100&gt;250,1,))))))</f>
        <v/>
      </c>
      <c r="L38" s="106"/>
      <c r="M38" s="17"/>
    </row>
    <row r="39" spans="2:22" ht="21" x14ac:dyDescent="0.25">
      <c r="B39" s="13"/>
      <c r="C39" s="79"/>
      <c r="D39" s="80"/>
      <c r="E39" s="81"/>
      <c r="F39" s="5"/>
      <c r="G39" s="15"/>
      <c r="H39" s="104"/>
      <c r="I39" s="104"/>
      <c r="J39" s="104"/>
      <c r="K39" s="107"/>
      <c r="L39" s="106"/>
      <c r="M39" s="17"/>
      <c r="S39" s="1" t="e" vm="1">
        <v>#VALUE!</v>
      </c>
      <c r="U39" s="2"/>
      <c r="V39" s="3"/>
    </row>
    <row r="40" spans="2:22" ht="15.75" thickBot="1" x14ac:dyDescent="0.3">
      <c r="B40" s="13"/>
      <c r="C40" s="82"/>
      <c r="D40" s="83"/>
      <c r="E40" s="84"/>
      <c r="F40" s="7"/>
      <c r="G40" s="8"/>
      <c r="H40" s="8"/>
      <c r="I40" s="8"/>
      <c r="J40" s="8"/>
      <c r="K40" s="8"/>
      <c r="L40" s="9"/>
      <c r="M40" s="14"/>
      <c r="U40" s="4"/>
      <c r="V40" s="4"/>
    </row>
    <row r="41" spans="2:22" ht="21" x14ac:dyDescent="0.25">
      <c r="B41" s="13"/>
      <c r="C41" s="16"/>
      <c r="D41" s="16"/>
      <c r="E41" s="16"/>
      <c r="M41" s="14"/>
      <c r="U41" s="4"/>
      <c r="V41" s="4"/>
    </row>
    <row r="42" spans="2:22" ht="21" x14ac:dyDescent="0.25">
      <c r="B42" s="13"/>
      <c r="C42" s="16"/>
      <c r="D42" s="16"/>
      <c r="E42" s="16"/>
      <c r="M42" s="14"/>
      <c r="U42" s="4"/>
      <c r="V42" s="4"/>
    </row>
    <row r="43" spans="2:22" x14ac:dyDescent="0.25">
      <c r="B43" s="13"/>
      <c r="M43" s="14"/>
      <c r="U43" s="4"/>
      <c r="V43" s="4"/>
    </row>
    <row r="44" spans="2:22" ht="15.75" thickBot="1" x14ac:dyDescent="0.3">
      <c r="B44" s="13"/>
      <c r="M44" s="14"/>
    </row>
    <row r="45" spans="2:22" ht="20.25" customHeight="1" x14ac:dyDescent="0.25">
      <c r="B45" s="13"/>
      <c r="C45" s="76" t="s">
        <v>38</v>
      </c>
      <c r="D45" s="77"/>
      <c r="E45" s="78"/>
      <c r="F45" s="85" t="s">
        <v>43</v>
      </c>
      <c r="G45" s="86"/>
      <c r="H45" s="86"/>
      <c r="I45" s="86"/>
      <c r="J45" s="86"/>
      <c r="K45" s="86"/>
      <c r="L45" s="87"/>
      <c r="M45" s="28"/>
    </row>
    <row r="46" spans="2:22" ht="36.75" customHeight="1" thickBot="1" x14ac:dyDescent="0.3">
      <c r="B46" s="13"/>
      <c r="C46" s="79"/>
      <c r="D46" s="80"/>
      <c r="E46" s="81"/>
      <c r="F46" s="88"/>
      <c r="G46" s="89"/>
      <c r="H46" s="89"/>
      <c r="I46" s="89"/>
      <c r="J46" s="89"/>
      <c r="K46" s="89"/>
      <c r="L46" s="91"/>
      <c r="M46" s="28"/>
    </row>
    <row r="47" spans="2:22" ht="15" customHeight="1" thickTop="1" x14ac:dyDescent="0.25">
      <c r="B47" s="13"/>
      <c r="C47" s="79"/>
      <c r="D47" s="80"/>
      <c r="E47" s="81"/>
      <c r="F47" s="5"/>
      <c r="G47" s="15"/>
      <c r="H47" s="92" t="s">
        <v>1</v>
      </c>
      <c r="I47" s="92"/>
      <c r="J47" s="92"/>
      <c r="K47" s="94"/>
      <c r="L47" s="156" t="s">
        <v>3</v>
      </c>
      <c r="M47" s="10"/>
    </row>
    <row r="48" spans="2:22" ht="15" customHeight="1" x14ac:dyDescent="0.25">
      <c r="B48" s="13"/>
      <c r="C48" s="79"/>
      <c r="D48" s="80"/>
      <c r="E48" s="81"/>
      <c r="F48" s="6"/>
      <c r="G48" s="15"/>
      <c r="H48" s="93"/>
      <c r="I48" s="93"/>
      <c r="J48" s="93"/>
      <c r="K48" s="95"/>
      <c r="L48" s="97"/>
      <c r="M48" s="10"/>
    </row>
    <row r="49" spans="2:13" ht="15" customHeight="1" x14ac:dyDescent="0.25">
      <c r="B49" s="13"/>
      <c r="C49" s="79"/>
      <c r="D49" s="80"/>
      <c r="E49" s="81"/>
      <c r="F49" s="5"/>
      <c r="G49" s="15"/>
      <c r="H49" s="93"/>
      <c r="I49" s="93"/>
      <c r="J49" s="93"/>
      <c r="K49" s="95"/>
      <c r="L49" s="97"/>
      <c r="M49" s="10"/>
    </row>
    <row r="50" spans="2:13" ht="15" customHeight="1" thickBot="1" x14ac:dyDescent="0.3">
      <c r="B50" s="13"/>
      <c r="C50" s="79"/>
      <c r="D50" s="80"/>
      <c r="E50" s="81"/>
      <c r="F50" s="5"/>
      <c r="G50" s="15"/>
      <c r="H50" s="93"/>
      <c r="I50" s="93"/>
      <c r="J50" s="93"/>
      <c r="K50" s="175"/>
      <c r="L50" s="97"/>
      <c r="M50" s="10"/>
    </row>
    <row r="51" spans="2:13" ht="15" customHeight="1" thickTop="1" x14ac:dyDescent="0.25">
      <c r="B51" s="13"/>
      <c r="C51" s="79"/>
      <c r="D51" s="80"/>
      <c r="E51" s="81"/>
      <c r="F51" s="5"/>
      <c r="G51" s="15"/>
      <c r="H51" s="98" t="s">
        <v>156</v>
      </c>
      <c r="I51" s="98"/>
      <c r="J51" s="99"/>
      <c r="K51" s="151">
        <v>42</v>
      </c>
      <c r="L51" s="103" t="s">
        <v>3</v>
      </c>
      <c r="M51" s="10"/>
    </row>
    <row r="52" spans="2:13" ht="15" customHeight="1" x14ac:dyDescent="0.25">
      <c r="B52" s="13"/>
      <c r="C52" s="79"/>
      <c r="D52" s="80"/>
      <c r="E52" s="81"/>
      <c r="F52" s="5"/>
      <c r="G52" s="15"/>
      <c r="H52" s="98"/>
      <c r="I52" s="98"/>
      <c r="J52" s="99"/>
      <c r="K52" s="152"/>
      <c r="L52" s="103"/>
      <c r="M52" s="10"/>
    </row>
    <row r="53" spans="2:13" ht="15" customHeight="1" x14ac:dyDescent="0.25">
      <c r="B53" s="13"/>
      <c r="C53" s="79"/>
      <c r="D53" s="80"/>
      <c r="E53" s="81"/>
      <c r="F53" s="5"/>
      <c r="G53" s="15"/>
      <c r="H53" s="98"/>
      <c r="I53" s="98"/>
      <c r="J53" s="99"/>
      <c r="K53" s="152"/>
      <c r="L53" s="103"/>
      <c r="M53" s="10"/>
    </row>
    <row r="54" spans="2:13" ht="15" customHeight="1" thickBot="1" x14ac:dyDescent="0.3">
      <c r="B54" s="13"/>
      <c r="C54" s="79"/>
      <c r="D54" s="80"/>
      <c r="E54" s="81"/>
      <c r="F54" s="5"/>
      <c r="G54" s="15"/>
      <c r="H54" s="98"/>
      <c r="I54" s="98"/>
      <c r="J54" s="99"/>
      <c r="K54" s="153"/>
      <c r="L54" s="103"/>
      <c r="M54" s="10"/>
    </row>
    <row r="55" spans="2:13" ht="15" customHeight="1" thickTop="1" x14ac:dyDescent="0.25">
      <c r="B55" s="13"/>
      <c r="C55" s="79"/>
      <c r="D55" s="80"/>
      <c r="E55" s="81"/>
      <c r="F55" s="5"/>
      <c r="G55" s="15"/>
      <c r="H55" s="104" t="s">
        <v>41</v>
      </c>
      <c r="I55" s="104"/>
      <c r="J55" s="104"/>
      <c r="K55" s="190" t="str">
        <f>IF(K47="","",IF(K47/K51*100&lt;=100,5,IF(AND(K47/K51*100&gt;100,K47/K51*100&lt;=150),4,IF(AND(K47/K51*100&gt;150,K47/K51*100&lt;=200),3,IF(AND(K47/K51*100&gt;200,K47/K51*100&lt;=250),2,IF(K47/K51*100&gt;250,1,))))))</f>
        <v/>
      </c>
      <c r="L55" s="162"/>
      <c r="M55" s="17"/>
    </row>
    <row r="56" spans="2:13" ht="15" customHeight="1" x14ac:dyDescent="0.25">
      <c r="B56" s="13"/>
      <c r="C56" s="79"/>
      <c r="D56" s="80"/>
      <c r="E56" s="81"/>
      <c r="F56" s="5"/>
      <c r="G56" s="15"/>
      <c r="H56" s="104"/>
      <c r="I56" s="104"/>
      <c r="J56" s="104"/>
      <c r="K56" s="161"/>
      <c r="L56" s="162"/>
      <c r="M56" s="17"/>
    </row>
    <row r="57" spans="2:13" ht="15" customHeight="1" thickBot="1" x14ac:dyDescent="0.3">
      <c r="B57" s="13"/>
      <c r="C57" s="82"/>
      <c r="D57" s="83"/>
      <c r="E57" s="84"/>
      <c r="F57" s="7"/>
      <c r="G57" s="8"/>
      <c r="H57" s="18"/>
      <c r="I57" s="18"/>
      <c r="J57" s="18"/>
      <c r="K57" s="19"/>
      <c r="L57" s="20"/>
      <c r="M57" s="32"/>
    </row>
    <row r="58" spans="2:13" ht="21" x14ac:dyDescent="0.25">
      <c r="B58" s="13"/>
      <c r="C58" s="16"/>
      <c r="D58" s="16"/>
      <c r="E58" s="16"/>
      <c r="H58" s="37"/>
      <c r="I58" s="37"/>
      <c r="J58" s="37"/>
      <c r="K58" s="38"/>
      <c r="L58" s="38"/>
      <c r="M58" s="32"/>
    </row>
    <row r="59" spans="2:13" ht="21" x14ac:dyDescent="0.25">
      <c r="B59" s="13"/>
      <c r="C59" s="16"/>
      <c r="D59" s="16"/>
      <c r="E59" s="16"/>
      <c r="H59" s="37"/>
      <c r="I59" s="37"/>
      <c r="J59" s="37"/>
      <c r="K59" s="38"/>
      <c r="L59" s="38"/>
      <c r="M59" s="32"/>
    </row>
    <row r="60" spans="2:13" ht="21" x14ac:dyDescent="0.25">
      <c r="B60" s="13"/>
      <c r="C60" s="16"/>
      <c r="D60" s="16"/>
      <c r="E60" s="16"/>
      <c r="H60" s="37"/>
      <c r="I60" s="37"/>
      <c r="J60" s="37"/>
      <c r="K60" s="38"/>
      <c r="L60" s="38"/>
      <c r="M60" s="32"/>
    </row>
    <row r="61" spans="2:13" ht="21.75" thickBot="1" x14ac:dyDescent="0.3">
      <c r="B61" s="13"/>
      <c r="C61" s="16"/>
      <c r="D61" s="16"/>
      <c r="E61" s="16"/>
      <c r="H61" s="37"/>
      <c r="I61" s="37"/>
      <c r="J61" s="37"/>
      <c r="K61" s="38"/>
      <c r="L61" s="38"/>
      <c r="M61" s="32"/>
    </row>
    <row r="62" spans="2:13" ht="20.25" customHeight="1" x14ac:dyDescent="0.25">
      <c r="B62" s="13"/>
      <c r="C62" s="76" t="s">
        <v>85</v>
      </c>
      <c r="D62" s="77"/>
      <c r="E62" s="78"/>
      <c r="F62" s="85" t="s">
        <v>84</v>
      </c>
      <c r="G62" s="86"/>
      <c r="H62" s="86"/>
      <c r="I62" s="86"/>
      <c r="J62" s="86"/>
      <c r="K62" s="86"/>
      <c r="L62" s="87"/>
      <c r="M62" s="28"/>
    </row>
    <row r="63" spans="2:13" ht="19.5" customHeight="1" thickBot="1" x14ac:dyDescent="0.3">
      <c r="B63" s="13"/>
      <c r="C63" s="79"/>
      <c r="D63" s="80"/>
      <c r="E63" s="81"/>
      <c r="F63" s="88"/>
      <c r="G63" s="89"/>
      <c r="H63" s="89"/>
      <c r="I63" s="89"/>
      <c r="J63" s="89"/>
      <c r="K63" s="89"/>
      <c r="L63" s="91"/>
      <c r="M63" s="28"/>
    </row>
    <row r="64" spans="2:13" ht="16.5" thickTop="1" x14ac:dyDescent="0.25">
      <c r="B64" s="13"/>
      <c r="C64" s="79"/>
      <c r="D64" s="80"/>
      <c r="E64" s="81"/>
      <c r="F64" s="5"/>
      <c r="G64" s="15"/>
      <c r="H64" s="92" t="s">
        <v>1</v>
      </c>
      <c r="I64" s="92"/>
      <c r="J64" s="92"/>
      <c r="K64" s="94"/>
      <c r="L64" s="156" t="s">
        <v>3</v>
      </c>
      <c r="M64" s="10"/>
    </row>
    <row r="65" spans="2:22" ht="15.75" x14ac:dyDescent="0.25">
      <c r="B65" s="13"/>
      <c r="C65" s="79"/>
      <c r="D65" s="80"/>
      <c r="E65" s="81"/>
      <c r="F65" s="6"/>
      <c r="G65" s="15"/>
      <c r="H65" s="93"/>
      <c r="I65" s="93"/>
      <c r="J65" s="93"/>
      <c r="K65" s="95"/>
      <c r="L65" s="97"/>
      <c r="M65" s="10"/>
    </row>
    <row r="66" spans="2:22" ht="15.75" x14ac:dyDescent="0.25">
      <c r="B66" s="13"/>
      <c r="C66" s="79"/>
      <c r="D66" s="80"/>
      <c r="E66" s="81"/>
      <c r="F66" s="5"/>
      <c r="G66" s="15"/>
      <c r="H66" s="93"/>
      <c r="I66" s="93"/>
      <c r="J66" s="93"/>
      <c r="K66" s="95"/>
      <c r="L66" s="97"/>
      <c r="M66" s="10"/>
    </row>
    <row r="67" spans="2:22" ht="16.5" thickBot="1" x14ac:dyDescent="0.3">
      <c r="B67" s="13"/>
      <c r="C67" s="79"/>
      <c r="D67" s="80"/>
      <c r="E67" s="81"/>
      <c r="F67" s="5"/>
      <c r="G67" s="15"/>
      <c r="H67" s="93"/>
      <c r="I67" s="93"/>
      <c r="J67" s="93"/>
      <c r="K67" s="175"/>
      <c r="L67" s="97"/>
      <c r="M67" s="10"/>
    </row>
    <row r="68" spans="2:22" ht="16.5" thickTop="1" x14ac:dyDescent="0.25">
      <c r="B68" s="13"/>
      <c r="C68" s="79"/>
      <c r="D68" s="80"/>
      <c r="E68" s="81"/>
      <c r="F68" s="5"/>
      <c r="G68" s="15"/>
      <c r="H68" s="98" t="s">
        <v>156</v>
      </c>
      <c r="I68" s="98"/>
      <c r="J68" s="99"/>
      <c r="K68" s="151">
        <v>42</v>
      </c>
      <c r="L68" s="103" t="s">
        <v>3</v>
      </c>
      <c r="M68" s="10"/>
    </row>
    <row r="69" spans="2:22" ht="15.75" x14ac:dyDescent="0.25">
      <c r="B69" s="13"/>
      <c r="C69" s="79"/>
      <c r="D69" s="80"/>
      <c r="E69" s="81"/>
      <c r="F69" s="5"/>
      <c r="G69" s="15"/>
      <c r="H69" s="98"/>
      <c r="I69" s="98"/>
      <c r="J69" s="99"/>
      <c r="K69" s="152"/>
      <c r="L69" s="103"/>
      <c r="M69" s="10"/>
    </row>
    <row r="70" spans="2:22" ht="15.75" x14ac:dyDescent="0.25">
      <c r="B70" s="13"/>
      <c r="C70" s="79"/>
      <c r="D70" s="80"/>
      <c r="E70" s="81"/>
      <c r="F70" s="5"/>
      <c r="G70" s="15"/>
      <c r="H70" s="98"/>
      <c r="I70" s="98"/>
      <c r="J70" s="99"/>
      <c r="K70" s="152"/>
      <c r="L70" s="103"/>
      <c r="M70" s="10"/>
    </row>
    <row r="71" spans="2:22" ht="15.75" x14ac:dyDescent="0.25">
      <c r="B71" s="13"/>
      <c r="C71" s="79"/>
      <c r="D71" s="80"/>
      <c r="E71" s="81"/>
      <c r="F71" s="5"/>
      <c r="G71" s="15"/>
      <c r="H71" s="98"/>
      <c r="I71" s="98"/>
      <c r="J71" s="99"/>
      <c r="K71" s="187"/>
      <c r="L71" s="182"/>
      <c r="M71" s="10"/>
    </row>
    <row r="72" spans="2:22" ht="19.5" customHeight="1" x14ac:dyDescent="0.25">
      <c r="B72" s="13"/>
      <c r="C72" s="79"/>
      <c r="D72" s="80"/>
      <c r="E72" s="81"/>
      <c r="F72" s="5"/>
      <c r="G72" s="15"/>
      <c r="H72" s="104" t="s">
        <v>86</v>
      </c>
      <c r="I72" s="104"/>
      <c r="J72" s="104"/>
      <c r="K72" s="107" t="str">
        <f>IF(K64="","",IF(K64/K68*100&lt;=100,5,IF(AND(K64/K68*100&gt;100,K64/K68*100&lt;=150),4,IF(AND(K64/K68*100&gt;150,K64/K68*100&lt;=200),3,IF(AND(K64/K68*100&gt;200,K64/K68*100&lt;=250),2,IF(K64/K68*100&gt;250,1,))))))</f>
        <v/>
      </c>
      <c r="L72" s="106"/>
      <c r="M72" s="17"/>
    </row>
    <row r="73" spans="2:22" ht="21" x14ac:dyDescent="0.25">
      <c r="B73" s="13"/>
      <c r="C73" s="79"/>
      <c r="D73" s="80"/>
      <c r="E73" s="81"/>
      <c r="F73" s="5"/>
      <c r="G73" s="15"/>
      <c r="H73" s="104"/>
      <c r="I73" s="104"/>
      <c r="J73" s="104"/>
      <c r="K73" s="107"/>
      <c r="L73" s="106"/>
      <c r="M73" s="17"/>
      <c r="U73" s="2"/>
      <c r="V73" s="3"/>
    </row>
    <row r="74" spans="2:22" ht="15.75" thickBot="1" x14ac:dyDescent="0.3">
      <c r="B74" s="13"/>
      <c r="C74" s="82"/>
      <c r="D74" s="83"/>
      <c r="E74" s="84"/>
      <c r="F74" s="7"/>
      <c r="G74" s="8"/>
      <c r="H74" s="8"/>
      <c r="I74" s="8"/>
      <c r="J74" s="8"/>
      <c r="K74" s="8"/>
      <c r="L74" s="9"/>
      <c r="M74" s="14"/>
      <c r="U74" s="4"/>
      <c r="V74" s="4"/>
    </row>
    <row r="75" spans="2:22" x14ac:dyDescent="0.25">
      <c r="B75" s="13"/>
      <c r="M75" s="14"/>
    </row>
    <row r="76" spans="2:22" ht="15.75" thickBot="1" x14ac:dyDescent="0.3">
      <c r="B76" s="13"/>
      <c r="M76" s="14"/>
    </row>
    <row r="77" spans="2:22" ht="15" customHeight="1" x14ac:dyDescent="0.25">
      <c r="B77" s="13"/>
      <c r="C77" s="85" t="s">
        <v>97</v>
      </c>
      <c r="D77" s="86"/>
      <c r="E77" s="86"/>
      <c r="F77" s="86"/>
      <c r="G77" s="86"/>
      <c r="H77" s="86"/>
      <c r="I77" s="86"/>
      <c r="J77" s="86"/>
      <c r="K77" s="86"/>
      <c r="L77" s="87"/>
      <c r="M77" s="14"/>
    </row>
    <row r="78" spans="2:22" ht="15" customHeight="1" x14ac:dyDescent="0.25">
      <c r="B78" s="13"/>
      <c r="C78" s="188"/>
      <c r="D78" s="90"/>
      <c r="E78" s="90"/>
      <c r="F78" s="90"/>
      <c r="G78" s="90"/>
      <c r="H78" s="90"/>
      <c r="I78" s="90"/>
      <c r="J78" s="90"/>
      <c r="K78" s="90"/>
      <c r="L78" s="189"/>
      <c r="M78" s="14"/>
    </row>
    <row r="79" spans="2:22" ht="27" thickBot="1" x14ac:dyDescent="0.3">
      <c r="B79" s="13"/>
      <c r="C79" s="88"/>
      <c r="D79" s="89"/>
      <c r="E79" s="89"/>
      <c r="F79" s="89"/>
      <c r="G79" s="89"/>
      <c r="H79" s="89"/>
      <c r="I79" s="89"/>
      <c r="J79" s="89"/>
      <c r="K79" s="89"/>
      <c r="L79" s="91"/>
      <c r="M79" s="39"/>
    </row>
    <row r="80" spans="2:22" ht="26.25" x14ac:dyDescent="0.25">
      <c r="B80" s="13"/>
      <c r="K80" s="11"/>
      <c r="L80" s="11"/>
      <c r="M80" s="39"/>
    </row>
    <row r="81" spans="2:13" ht="27" thickBot="1" x14ac:dyDescent="0.3">
      <c r="B81" s="13"/>
      <c r="K81" s="11"/>
      <c r="L81" s="11"/>
      <c r="M81" s="39"/>
    </row>
    <row r="82" spans="2:13" x14ac:dyDescent="0.25">
      <c r="B82" s="13"/>
      <c r="C82" s="76" t="s">
        <v>108</v>
      </c>
      <c r="D82" s="77"/>
      <c r="E82" s="78"/>
      <c r="F82" s="85" t="s">
        <v>149</v>
      </c>
      <c r="G82" s="86"/>
      <c r="H82" s="86"/>
      <c r="I82" s="86"/>
      <c r="J82" s="86"/>
      <c r="K82" s="86"/>
      <c r="L82" s="87"/>
      <c r="M82" s="14"/>
    </row>
    <row r="83" spans="2:13" ht="36.75" customHeight="1" thickBot="1" x14ac:dyDescent="0.3">
      <c r="B83" s="13"/>
      <c r="C83" s="79"/>
      <c r="D83" s="80"/>
      <c r="E83" s="81"/>
      <c r="F83" s="88"/>
      <c r="G83" s="89"/>
      <c r="H83" s="89"/>
      <c r="I83" s="89"/>
      <c r="J83" s="89"/>
      <c r="K83" s="89"/>
      <c r="L83" s="91"/>
      <c r="M83" s="14"/>
    </row>
    <row r="84" spans="2:13" ht="21.75" customHeight="1" thickTop="1" x14ac:dyDescent="0.25">
      <c r="B84" s="13"/>
      <c r="C84" s="79"/>
      <c r="D84" s="80"/>
      <c r="E84" s="81"/>
      <c r="F84" s="5"/>
      <c r="G84" s="15"/>
      <c r="H84" s="191" t="s">
        <v>109</v>
      </c>
      <c r="I84" s="191"/>
      <c r="J84" s="191"/>
      <c r="K84" s="192">
        <v>3</v>
      </c>
      <c r="L84" s="193"/>
      <c r="M84" s="14"/>
    </row>
    <row r="85" spans="2:13" ht="21.75" customHeight="1" thickBot="1" x14ac:dyDescent="0.3">
      <c r="B85" s="13"/>
      <c r="C85" s="79"/>
      <c r="D85" s="80"/>
      <c r="E85" s="81"/>
      <c r="F85" s="6"/>
      <c r="G85" s="15"/>
      <c r="H85" s="104"/>
      <c r="I85" s="104"/>
      <c r="J85" s="104"/>
      <c r="K85" s="194"/>
      <c r="L85" s="195"/>
      <c r="M85" s="14"/>
    </row>
    <row r="86" spans="2:13" ht="21.75" customHeight="1" thickTop="1" thickBot="1" x14ac:dyDescent="0.3">
      <c r="B86" s="13"/>
      <c r="C86" s="82"/>
      <c r="D86" s="83"/>
      <c r="E86" s="84"/>
      <c r="F86" s="7"/>
      <c r="G86" s="8"/>
      <c r="H86" s="8"/>
      <c r="I86" s="8"/>
      <c r="J86" s="8"/>
      <c r="K86" s="8"/>
      <c r="L86" s="9"/>
      <c r="M86" s="14"/>
    </row>
    <row r="87" spans="2:13" ht="21.75" customHeight="1" x14ac:dyDescent="0.25">
      <c r="B87" s="13"/>
      <c r="K87" s="11"/>
      <c r="L87" s="11"/>
      <c r="M87" s="14"/>
    </row>
    <row r="88" spans="2:13" ht="21.75" customHeight="1" x14ac:dyDescent="0.25">
      <c r="B88" s="13"/>
      <c r="K88" s="11"/>
      <c r="L88" s="11"/>
      <c r="M88" s="14"/>
    </row>
    <row r="89" spans="2:13" ht="21.75" customHeight="1" x14ac:dyDescent="0.25">
      <c r="B89" s="13"/>
      <c r="K89" s="11"/>
      <c r="L89" s="11"/>
      <c r="M89" s="14"/>
    </row>
    <row r="90" spans="2:13" ht="21.75" customHeight="1" thickBot="1" x14ac:dyDescent="0.3">
      <c r="B90" s="13"/>
      <c r="K90" s="11"/>
      <c r="L90" s="11"/>
      <c r="M90" s="14"/>
    </row>
    <row r="91" spans="2:13" ht="21.75" customHeight="1" x14ac:dyDescent="0.25">
      <c r="B91" s="13"/>
      <c r="C91" s="76" t="s">
        <v>110</v>
      </c>
      <c r="D91" s="77"/>
      <c r="E91" s="78"/>
      <c r="F91" s="85" t="s">
        <v>1239</v>
      </c>
      <c r="G91" s="86"/>
      <c r="H91" s="86"/>
      <c r="I91" s="86"/>
      <c r="J91" s="86"/>
      <c r="K91" s="86"/>
      <c r="L91" s="87"/>
      <c r="M91" s="14"/>
    </row>
    <row r="92" spans="2:13" ht="21.75" customHeight="1" thickBot="1" x14ac:dyDescent="0.3">
      <c r="B92" s="13"/>
      <c r="C92" s="79"/>
      <c r="D92" s="80"/>
      <c r="E92" s="81"/>
      <c r="F92" s="88"/>
      <c r="G92" s="89"/>
      <c r="H92" s="89"/>
      <c r="I92" s="89"/>
      <c r="J92" s="89"/>
      <c r="K92" s="89"/>
      <c r="L92" s="91"/>
      <c r="M92" s="14"/>
    </row>
    <row r="93" spans="2:13" ht="21.75" customHeight="1" thickTop="1" x14ac:dyDescent="0.25">
      <c r="B93" s="13"/>
      <c r="C93" s="79"/>
      <c r="D93" s="80"/>
      <c r="E93" s="81"/>
      <c r="F93" s="5"/>
      <c r="G93" s="15"/>
      <c r="H93" s="92" t="s">
        <v>1</v>
      </c>
      <c r="I93" s="92"/>
      <c r="J93" s="92"/>
      <c r="K93" s="94">
        <v>1</v>
      </c>
      <c r="L93" s="196" t="s">
        <v>155</v>
      </c>
      <c r="M93" s="14"/>
    </row>
    <row r="94" spans="2:13" ht="21.75" customHeight="1" x14ac:dyDescent="0.25">
      <c r="B94" s="13"/>
      <c r="C94" s="79"/>
      <c r="D94" s="80"/>
      <c r="E94" s="81"/>
      <c r="F94" s="6"/>
      <c r="G94" s="15"/>
      <c r="H94" s="93"/>
      <c r="I94" s="93"/>
      <c r="J94" s="93"/>
      <c r="K94" s="95"/>
      <c r="L94" s="197"/>
      <c r="M94" s="14"/>
    </row>
    <row r="95" spans="2:13" ht="21.75" customHeight="1" x14ac:dyDescent="0.25">
      <c r="B95" s="13"/>
      <c r="C95" s="79"/>
      <c r="D95" s="80"/>
      <c r="E95" s="81"/>
      <c r="F95" s="5"/>
      <c r="G95" s="15"/>
      <c r="H95" s="93"/>
      <c r="I95" s="93"/>
      <c r="J95" s="93"/>
      <c r="K95" s="95"/>
      <c r="L95" s="197"/>
      <c r="M95" s="14"/>
    </row>
    <row r="96" spans="2:13" ht="21.75" customHeight="1" thickBot="1" x14ac:dyDescent="0.3">
      <c r="B96" s="13"/>
      <c r="C96" s="79"/>
      <c r="D96" s="80"/>
      <c r="E96" s="81"/>
      <c r="F96" s="5"/>
      <c r="G96" s="15"/>
      <c r="H96" s="93"/>
      <c r="I96" s="93"/>
      <c r="J96" s="93"/>
      <c r="K96" s="175"/>
      <c r="L96" s="197"/>
      <c r="M96" s="14"/>
    </row>
    <row r="97" spans="2:13" ht="28.5" customHeight="1" thickTop="1" thickBot="1" x14ac:dyDescent="0.3">
      <c r="B97" s="13"/>
      <c r="C97" s="79"/>
      <c r="D97" s="80"/>
      <c r="E97" s="81"/>
      <c r="F97" s="5"/>
      <c r="G97" s="15"/>
      <c r="H97" s="160" t="s">
        <v>154</v>
      </c>
      <c r="I97" s="198"/>
      <c r="J97" s="198"/>
      <c r="K97" s="45">
        <v>10000</v>
      </c>
      <c r="L97" s="44" t="s">
        <v>153</v>
      </c>
      <c r="M97" s="14"/>
    </row>
    <row r="98" spans="2:13" ht="21.75" customHeight="1" thickTop="1" x14ac:dyDescent="0.25">
      <c r="B98" s="13"/>
      <c r="C98" s="79"/>
      <c r="D98" s="80"/>
      <c r="E98" s="81"/>
      <c r="F98" s="5"/>
      <c r="G98" s="15"/>
      <c r="H98" s="98" t="s">
        <v>156</v>
      </c>
      <c r="I98" s="98"/>
      <c r="J98" s="99"/>
      <c r="K98" s="183">
        <v>14.8</v>
      </c>
      <c r="L98" s="185" t="s">
        <v>150</v>
      </c>
      <c r="M98" s="14"/>
    </row>
    <row r="99" spans="2:13" ht="21.75" customHeight="1" x14ac:dyDescent="0.25">
      <c r="B99" s="13"/>
      <c r="C99" s="79"/>
      <c r="D99" s="80"/>
      <c r="E99" s="81"/>
      <c r="F99" s="5"/>
      <c r="G99" s="15"/>
      <c r="H99" s="98"/>
      <c r="I99" s="98"/>
      <c r="J99" s="99"/>
      <c r="K99" s="184"/>
      <c r="L99" s="185"/>
      <c r="M99" s="14"/>
    </row>
    <row r="100" spans="2:13" x14ac:dyDescent="0.25">
      <c r="B100" s="13"/>
      <c r="C100" s="79"/>
      <c r="D100" s="80"/>
      <c r="E100" s="81"/>
      <c r="F100" s="5"/>
      <c r="G100" s="15"/>
      <c r="H100" s="98"/>
      <c r="I100" s="98"/>
      <c r="J100" s="99"/>
      <c r="K100" s="184"/>
      <c r="L100" s="185"/>
      <c r="M100" s="14"/>
    </row>
    <row r="101" spans="2:13" x14ac:dyDescent="0.25">
      <c r="B101" s="13"/>
      <c r="C101" s="79"/>
      <c r="D101" s="80"/>
      <c r="E101" s="81"/>
      <c r="F101" s="5"/>
      <c r="G101" s="15"/>
      <c r="H101" s="98"/>
      <c r="I101" s="98"/>
      <c r="J101" s="99"/>
      <c r="K101" s="184"/>
      <c r="L101" s="186"/>
      <c r="M101" s="14"/>
    </row>
    <row r="102" spans="2:13" x14ac:dyDescent="0.25">
      <c r="B102" s="13"/>
      <c r="C102" s="79"/>
      <c r="D102" s="80"/>
      <c r="E102" s="81"/>
      <c r="F102" s="5"/>
      <c r="G102" s="15"/>
      <c r="H102" s="104" t="s">
        <v>111</v>
      </c>
      <c r="I102" s="104"/>
      <c r="J102" s="104"/>
      <c r="K102" s="107">
        <f>IF(K93="","",IF((K93/(K98*K97/100000))*100&lt;75,5,IF(AND((K93/(K98*K97/100000))*100&gt;=75,(K93/(K98*K97/100000))*100&lt;=100),4,IF(AND((K93/(K98*K97/100000))*100&gt;100,(K93/(K98*K97/100000))*100&lt;=150),3,IF(AND((K93/(K98*K97/100000))*100&gt;150,(K93/(K98*K97/100000))*100&lt;=200),2,IF((K93/(K98*K97/100000))*100&gt;200,1,))))))</f>
        <v>5</v>
      </c>
      <c r="L102" s="106"/>
      <c r="M102" s="14"/>
    </row>
    <row r="103" spans="2:13" x14ac:dyDescent="0.25">
      <c r="B103" s="13"/>
      <c r="C103" s="79"/>
      <c r="D103" s="80"/>
      <c r="E103" s="81"/>
      <c r="F103" s="5"/>
      <c r="G103" s="15"/>
      <c r="H103" s="104"/>
      <c r="I103" s="104"/>
      <c r="J103" s="104"/>
      <c r="K103" s="107"/>
      <c r="L103" s="106"/>
      <c r="M103" s="14"/>
    </row>
    <row r="104" spans="2:13" ht="15.75" thickBot="1" x14ac:dyDescent="0.3">
      <c r="B104" s="13"/>
      <c r="C104" s="82"/>
      <c r="D104" s="83"/>
      <c r="E104" s="84"/>
      <c r="F104" s="7"/>
      <c r="G104" s="8"/>
      <c r="H104" s="8"/>
      <c r="I104" s="8"/>
      <c r="J104" s="8"/>
      <c r="K104" s="8"/>
      <c r="L104" s="9"/>
      <c r="M104" s="14"/>
    </row>
    <row r="105" spans="2:13" x14ac:dyDescent="0.25">
      <c r="B105" s="13"/>
      <c r="M105" s="14"/>
    </row>
    <row r="106" spans="2:13" x14ac:dyDescent="0.25">
      <c r="B106" s="13"/>
      <c r="M106" s="14"/>
    </row>
    <row r="107" spans="2:13" ht="15.75" thickBot="1" x14ac:dyDescent="0.3">
      <c r="B107" s="13"/>
      <c r="M107" s="14"/>
    </row>
    <row r="108" spans="2:13" x14ac:dyDescent="0.25">
      <c r="B108" s="13"/>
      <c r="C108" s="76" t="s">
        <v>147</v>
      </c>
      <c r="D108" s="77"/>
      <c r="E108" s="78"/>
      <c r="F108" s="85" t="s">
        <v>1240</v>
      </c>
      <c r="G108" s="86"/>
      <c r="H108" s="86"/>
      <c r="I108" s="86"/>
      <c r="J108" s="86"/>
      <c r="K108" s="86"/>
      <c r="L108" s="87"/>
      <c r="M108" s="14"/>
    </row>
    <row r="109" spans="2:13" ht="21" customHeight="1" thickBot="1" x14ac:dyDescent="0.3">
      <c r="B109" s="13"/>
      <c r="C109" s="79"/>
      <c r="D109" s="80"/>
      <c r="E109" s="81"/>
      <c r="F109" s="88"/>
      <c r="G109" s="89"/>
      <c r="H109" s="89"/>
      <c r="I109" s="89"/>
      <c r="J109" s="89"/>
      <c r="K109" s="89"/>
      <c r="L109" s="91"/>
      <c r="M109" s="14"/>
    </row>
    <row r="110" spans="2:13" ht="15.75" thickTop="1" x14ac:dyDescent="0.25">
      <c r="B110" s="13"/>
      <c r="C110" s="79"/>
      <c r="D110" s="80"/>
      <c r="E110" s="81"/>
      <c r="F110" s="5"/>
      <c r="G110" s="15"/>
      <c r="H110" s="92" t="s">
        <v>1</v>
      </c>
      <c r="I110" s="92"/>
      <c r="J110" s="92"/>
      <c r="K110" s="94">
        <v>42</v>
      </c>
      <c r="L110" s="156" t="s">
        <v>3</v>
      </c>
      <c r="M110" s="14"/>
    </row>
    <row r="111" spans="2:13" x14ac:dyDescent="0.25">
      <c r="B111" s="13"/>
      <c r="C111" s="79"/>
      <c r="D111" s="80"/>
      <c r="E111" s="81"/>
      <c r="F111" s="6"/>
      <c r="G111" s="15"/>
      <c r="H111" s="93"/>
      <c r="I111" s="93"/>
      <c r="J111" s="93"/>
      <c r="K111" s="95"/>
      <c r="L111" s="97"/>
      <c r="M111" s="14"/>
    </row>
    <row r="112" spans="2:13" x14ac:dyDescent="0.25">
      <c r="B112" s="13"/>
      <c r="C112" s="79"/>
      <c r="D112" s="80"/>
      <c r="E112" s="81"/>
      <c r="F112" s="5"/>
      <c r="G112" s="15"/>
      <c r="H112" s="93"/>
      <c r="I112" s="93"/>
      <c r="J112" s="93"/>
      <c r="K112" s="95"/>
      <c r="L112" s="97"/>
      <c r="M112" s="14"/>
    </row>
    <row r="113" spans="2:27" ht="15.75" thickBot="1" x14ac:dyDescent="0.3">
      <c r="B113" s="13"/>
      <c r="C113" s="79"/>
      <c r="D113" s="80"/>
      <c r="E113" s="81"/>
      <c r="F113" s="5"/>
      <c r="G113" s="15"/>
      <c r="H113" s="93"/>
      <c r="I113" s="93"/>
      <c r="J113" s="93"/>
      <c r="K113" s="96"/>
      <c r="L113" s="97"/>
      <c r="M113" s="14"/>
    </row>
    <row r="114" spans="2:27" ht="15.75" customHeight="1" thickTop="1" x14ac:dyDescent="0.25">
      <c r="B114" s="13"/>
      <c r="C114" s="79"/>
      <c r="D114" s="80"/>
      <c r="E114" s="81"/>
      <c r="F114" s="5"/>
      <c r="G114" s="15"/>
      <c r="H114" s="98" t="s">
        <v>156</v>
      </c>
      <c r="I114" s="98"/>
      <c r="J114" s="99"/>
      <c r="K114" s="183">
        <v>45.4</v>
      </c>
      <c r="L114" s="185" t="s">
        <v>3</v>
      </c>
      <c r="M114" s="14"/>
    </row>
    <row r="115" spans="2:27" ht="15" customHeight="1" x14ac:dyDescent="0.25">
      <c r="B115" s="13"/>
      <c r="C115" s="79"/>
      <c r="D115" s="80"/>
      <c r="E115" s="81"/>
      <c r="F115" s="5"/>
      <c r="G115" s="15"/>
      <c r="H115" s="98"/>
      <c r="I115" s="98"/>
      <c r="J115" s="99"/>
      <c r="K115" s="184"/>
      <c r="L115" s="185"/>
      <c r="M115" s="14"/>
    </row>
    <row r="116" spans="2:27" ht="15" customHeight="1" x14ac:dyDescent="0.25">
      <c r="B116" s="13"/>
      <c r="C116" s="79"/>
      <c r="D116" s="80"/>
      <c r="E116" s="81"/>
      <c r="F116" s="5"/>
      <c r="G116" s="15"/>
      <c r="H116" s="98"/>
      <c r="I116" s="98"/>
      <c r="J116" s="99"/>
      <c r="K116" s="184"/>
      <c r="L116" s="185"/>
      <c r="M116" s="14"/>
    </row>
    <row r="117" spans="2:27" ht="15" customHeight="1" x14ac:dyDescent="0.25">
      <c r="B117" s="13"/>
      <c r="C117" s="79"/>
      <c r="D117" s="80"/>
      <c r="E117" s="81"/>
      <c r="F117" s="5"/>
      <c r="G117" s="15"/>
      <c r="H117" s="98"/>
      <c r="I117" s="98"/>
      <c r="J117" s="99"/>
      <c r="K117" s="184"/>
      <c r="L117" s="186"/>
      <c r="M117" s="14"/>
    </row>
    <row r="118" spans="2:27" x14ac:dyDescent="0.25">
      <c r="B118" s="13"/>
      <c r="C118" s="79"/>
      <c r="D118" s="80"/>
      <c r="E118" s="81"/>
      <c r="F118" s="5"/>
      <c r="G118" s="15"/>
      <c r="H118" s="104" t="s">
        <v>112</v>
      </c>
      <c r="I118" s="104"/>
      <c r="J118" s="104"/>
      <c r="K118" s="107">
        <f>IF(K110="","",IF(K110/K114*100&lt;50,5,IF(AND(K110/K114*100&gt;=50,K110/K114*100&lt;=75),4,IF(AND(K110/K114*100&gt;75,K110/K114*100&lt;=100),3,IF(AND(K110/K114*100&gt;100,K110/K114*100&lt;=150),2,IF(K110/K114*100&gt;150,1,))))))</f>
        <v>3</v>
      </c>
      <c r="L118" s="106"/>
      <c r="M118" s="14"/>
    </row>
    <row r="119" spans="2:27" x14ac:dyDescent="0.25">
      <c r="B119" s="13"/>
      <c r="C119" s="79"/>
      <c r="D119" s="80"/>
      <c r="E119" s="81"/>
      <c r="F119" s="5"/>
      <c r="G119" s="15"/>
      <c r="H119" s="104"/>
      <c r="I119" s="104"/>
      <c r="J119" s="104"/>
      <c r="K119" s="107"/>
      <c r="L119" s="106"/>
      <c r="M119" s="14"/>
    </row>
    <row r="120" spans="2:27" ht="15.75" thickBot="1" x14ac:dyDescent="0.3">
      <c r="B120" s="13"/>
      <c r="C120" s="82"/>
      <c r="D120" s="83"/>
      <c r="E120" s="84"/>
      <c r="F120" s="7"/>
      <c r="G120" s="8"/>
      <c r="H120" s="8"/>
      <c r="I120" s="8"/>
      <c r="J120" s="8"/>
      <c r="K120" s="8"/>
      <c r="L120" s="9"/>
      <c r="M120" s="14"/>
      <c r="Z120" s="48"/>
      <c r="AA120" s="48"/>
    </row>
    <row r="121" spans="2:27" x14ac:dyDescent="0.25">
      <c r="B121" s="13"/>
      <c r="M121" s="14"/>
      <c r="AA121" s="49"/>
    </row>
    <row r="122" spans="2:27" x14ac:dyDescent="0.25">
      <c r="B122" s="13"/>
      <c r="M122" s="14"/>
      <c r="AA122" s="49"/>
    </row>
    <row r="123" spans="2:27" ht="15.75" thickBot="1" x14ac:dyDescent="0.3">
      <c r="B123" s="29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1"/>
      <c r="AA123" s="49"/>
    </row>
    <row r="124" spans="2:27" x14ac:dyDescent="0.25">
      <c r="AA124" s="49"/>
    </row>
    <row r="125" spans="2:27" x14ac:dyDescent="0.25">
      <c r="AA125" s="49"/>
    </row>
  </sheetData>
  <mergeCells count="69">
    <mergeCell ref="F82:L83"/>
    <mergeCell ref="C82:E86"/>
    <mergeCell ref="H84:J85"/>
    <mergeCell ref="K84:L85"/>
    <mergeCell ref="C91:E104"/>
    <mergeCell ref="H93:J96"/>
    <mergeCell ref="K93:K96"/>
    <mergeCell ref="F91:L92"/>
    <mergeCell ref="L93:L96"/>
    <mergeCell ref="H97:J97"/>
    <mergeCell ref="H98:J101"/>
    <mergeCell ref="K98:K101"/>
    <mergeCell ref="L98:L101"/>
    <mergeCell ref="H102:J103"/>
    <mergeCell ref="K102:L103"/>
    <mergeCell ref="C77:L79"/>
    <mergeCell ref="C45:E57"/>
    <mergeCell ref="F45:L46"/>
    <mergeCell ref="H47:J50"/>
    <mergeCell ref="K47:K50"/>
    <mergeCell ref="L47:L50"/>
    <mergeCell ref="H51:J54"/>
    <mergeCell ref="K51:K54"/>
    <mergeCell ref="L51:L54"/>
    <mergeCell ref="H55:J56"/>
    <mergeCell ref="K55:L56"/>
    <mergeCell ref="C62:E74"/>
    <mergeCell ref="F62:L63"/>
    <mergeCell ref="H64:J67"/>
    <mergeCell ref="K64:K67"/>
    <mergeCell ref="L64:L67"/>
    <mergeCell ref="C28:E40"/>
    <mergeCell ref="F28:L29"/>
    <mergeCell ref="H30:J33"/>
    <mergeCell ref="K30:K33"/>
    <mergeCell ref="L30:L33"/>
    <mergeCell ref="H34:J37"/>
    <mergeCell ref="K34:K37"/>
    <mergeCell ref="L34:L37"/>
    <mergeCell ref="H38:J39"/>
    <mergeCell ref="K38:L39"/>
    <mergeCell ref="C3:E7"/>
    <mergeCell ref="F3:I7"/>
    <mergeCell ref="J3:L7"/>
    <mergeCell ref="C11:E23"/>
    <mergeCell ref="F11:L12"/>
    <mergeCell ref="H13:J16"/>
    <mergeCell ref="K13:K16"/>
    <mergeCell ref="L13:L16"/>
    <mergeCell ref="H17:J20"/>
    <mergeCell ref="K17:K20"/>
    <mergeCell ref="L17:L20"/>
    <mergeCell ref="H21:J22"/>
    <mergeCell ref="K21:L22"/>
    <mergeCell ref="H68:J71"/>
    <mergeCell ref="K68:K71"/>
    <mergeCell ref="L68:L71"/>
    <mergeCell ref="H72:J73"/>
    <mergeCell ref="K72:L73"/>
    <mergeCell ref="C108:E120"/>
    <mergeCell ref="F108:L109"/>
    <mergeCell ref="H110:J113"/>
    <mergeCell ref="K110:K113"/>
    <mergeCell ref="L110:L113"/>
    <mergeCell ref="H114:J117"/>
    <mergeCell ref="K114:K117"/>
    <mergeCell ref="L114:L117"/>
    <mergeCell ref="H118:J119"/>
    <mergeCell ref="K118:L119"/>
  </mergeCells>
  <conditionalFormatting sqref="J3">
    <cfRule type="cellIs" dxfId="14" priority="1" operator="between">
      <formula>4.5</formula>
      <formula>5</formula>
    </cfRule>
    <cfRule type="cellIs" dxfId="13" priority="2" operator="between">
      <formula>3.5</formula>
      <formula>4.4</formula>
    </cfRule>
    <cfRule type="cellIs" dxfId="12" priority="3" operator="between">
      <formula>2.5</formula>
      <formula>3.4</formula>
    </cfRule>
    <cfRule type="cellIs" dxfId="11" priority="4" operator="between">
      <formula>1.5</formula>
      <formula>2.4</formula>
    </cfRule>
    <cfRule type="cellIs" dxfId="10" priority="5" operator="between">
      <formula>1</formula>
      <formula>1.4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FD8FE-03BD-4C31-BFD6-88DD81A6B07E}">
  <dimension ref="B1:V83"/>
  <sheetViews>
    <sheetView zoomScaleNormal="100" workbookViewId="0">
      <selection activeCell="N11" sqref="N11"/>
    </sheetView>
  </sheetViews>
  <sheetFormatPr defaultColWidth="9.140625" defaultRowHeight="15" x14ac:dyDescent="0.25"/>
  <cols>
    <col min="1" max="1" width="9.140625" style="1"/>
    <col min="2" max="2" width="6" style="1" customWidth="1"/>
    <col min="3" max="3" width="6.5703125" style="1" customWidth="1"/>
    <col min="4" max="5" width="9.140625" style="1"/>
    <col min="6" max="6" width="7" style="1" customWidth="1"/>
    <col min="7" max="7" width="12.28515625" style="1" customWidth="1"/>
    <col min="8" max="9" width="9.140625" style="1"/>
    <col min="10" max="10" width="7.5703125" style="1" customWidth="1"/>
    <col min="11" max="11" width="9.42578125" style="1" customWidth="1"/>
    <col min="12" max="12" width="18.85546875" style="1" customWidth="1"/>
    <col min="13" max="13" width="6" style="1" customWidth="1"/>
    <col min="14" max="14" width="14.85546875" style="1" customWidth="1"/>
    <col min="15" max="15" width="9.140625" style="1"/>
    <col min="16" max="16" width="8.7109375" style="1" customWidth="1"/>
    <col min="17" max="17" width="10.7109375" style="1" customWidth="1"/>
    <col min="18" max="20" width="9.140625" style="1"/>
    <col min="21" max="21" width="11.28515625" style="1" customWidth="1"/>
    <col min="22" max="22" width="10.140625" style="1" customWidth="1"/>
    <col min="23" max="16384" width="9.140625" style="1"/>
  </cols>
  <sheetData>
    <row r="1" spans="2:13" ht="15.75" thickBot="1" x14ac:dyDescent="0.3"/>
    <row r="2" spans="2:13" ht="15.75" thickBot="1" x14ac:dyDescent="0.3"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2:13" ht="15" customHeight="1" x14ac:dyDescent="0.25">
      <c r="B3" s="13"/>
      <c r="C3" s="126" t="s">
        <v>87</v>
      </c>
      <c r="D3" s="127"/>
      <c r="E3" s="128"/>
      <c r="F3" s="166" t="s">
        <v>44</v>
      </c>
      <c r="G3" s="167"/>
      <c r="H3" s="167"/>
      <c r="I3" s="168"/>
      <c r="J3" s="117">
        <f>IF(Foglio1!O10&gt;3,"Popolare solo 3 indicatori dell'area tematica Air",IF(Foglio1!O10&lt;3,"Popolare 3 indicatori dell'area tematica Air",Foglio1!O9))</f>
        <v>4.333333333333333</v>
      </c>
      <c r="K3" s="118"/>
      <c r="L3" s="119"/>
      <c r="M3" s="12"/>
    </row>
    <row r="4" spans="2:13" ht="15" customHeight="1" x14ac:dyDescent="0.25">
      <c r="B4" s="13"/>
      <c r="C4" s="129"/>
      <c r="D4" s="130"/>
      <c r="E4" s="131"/>
      <c r="F4" s="169"/>
      <c r="G4" s="170"/>
      <c r="H4" s="170"/>
      <c r="I4" s="171"/>
      <c r="J4" s="120"/>
      <c r="K4" s="121"/>
      <c r="L4" s="122"/>
      <c r="M4" s="12"/>
    </row>
    <row r="5" spans="2:13" ht="15" customHeight="1" x14ac:dyDescent="0.25">
      <c r="B5" s="13"/>
      <c r="C5" s="129"/>
      <c r="D5" s="130"/>
      <c r="E5" s="131"/>
      <c r="F5" s="169"/>
      <c r="G5" s="170"/>
      <c r="H5" s="170"/>
      <c r="I5" s="171"/>
      <c r="J5" s="120"/>
      <c r="K5" s="121"/>
      <c r="L5" s="122"/>
      <c r="M5" s="12"/>
    </row>
    <row r="6" spans="2:13" ht="15" customHeight="1" x14ac:dyDescent="0.25">
      <c r="B6" s="13"/>
      <c r="C6" s="129"/>
      <c r="D6" s="130"/>
      <c r="E6" s="131"/>
      <c r="F6" s="169"/>
      <c r="G6" s="170"/>
      <c r="H6" s="170"/>
      <c r="I6" s="171"/>
      <c r="J6" s="120"/>
      <c r="K6" s="121"/>
      <c r="L6" s="122"/>
      <c r="M6" s="12"/>
    </row>
    <row r="7" spans="2:13" ht="15" customHeight="1" thickBot="1" x14ac:dyDescent="0.3">
      <c r="B7" s="13"/>
      <c r="C7" s="132"/>
      <c r="D7" s="133"/>
      <c r="E7" s="134"/>
      <c r="F7" s="172"/>
      <c r="G7" s="173"/>
      <c r="H7" s="173"/>
      <c r="I7" s="174"/>
      <c r="J7" s="123"/>
      <c r="K7" s="124"/>
      <c r="L7" s="125"/>
      <c r="M7" s="12"/>
    </row>
    <row r="8" spans="2:13" ht="14.25" customHeight="1" x14ac:dyDescent="0.25">
      <c r="B8" s="13"/>
      <c r="M8" s="14"/>
    </row>
    <row r="9" spans="2:13" x14ac:dyDescent="0.25">
      <c r="B9" s="13"/>
      <c r="M9" s="14"/>
    </row>
    <row r="10" spans="2:13" ht="15.75" thickBot="1" x14ac:dyDescent="0.3">
      <c r="B10" s="13"/>
      <c r="M10" s="14"/>
    </row>
    <row r="11" spans="2:13" ht="20.25" customHeight="1" x14ac:dyDescent="0.25">
      <c r="B11" s="13"/>
      <c r="C11" s="76" t="s">
        <v>45</v>
      </c>
      <c r="D11" s="77"/>
      <c r="E11" s="78"/>
      <c r="F11" s="85" t="s">
        <v>90</v>
      </c>
      <c r="G11" s="86"/>
      <c r="H11" s="86"/>
      <c r="I11" s="86"/>
      <c r="J11" s="86"/>
      <c r="K11" s="86"/>
      <c r="L11" s="87"/>
      <c r="M11" s="28"/>
    </row>
    <row r="12" spans="2:13" ht="20.25" customHeight="1" thickBot="1" x14ac:dyDescent="0.3">
      <c r="B12" s="13"/>
      <c r="C12" s="79"/>
      <c r="D12" s="80"/>
      <c r="E12" s="81"/>
      <c r="F12" s="88"/>
      <c r="G12" s="89"/>
      <c r="H12" s="89"/>
      <c r="I12" s="89"/>
      <c r="J12" s="89"/>
      <c r="K12" s="89"/>
      <c r="L12" s="91"/>
      <c r="M12" s="28"/>
    </row>
    <row r="13" spans="2:13" ht="16.5" thickTop="1" x14ac:dyDescent="0.25">
      <c r="B13" s="13"/>
      <c r="C13" s="79"/>
      <c r="D13" s="80"/>
      <c r="E13" s="81"/>
      <c r="F13" s="5"/>
      <c r="G13" s="15"/>
      <c r="H13" s="92" t="s">
        <v>1</v>
      </c>
      <c r="I13" s="92"/>
      <c r="J13" s="92"/>
      <c r="K13" s="94"/>
      <c r="L13" s="156" t="s">
        <v>51</v>
      </c>
      <c r="M13" s="10"/>
    </row>
    <row r="14" spans="2:13" ht="15.75" x14ac:dyDescent="0.25">
      <c r="B14" s="13"/>
      <c r="C14" s="79"/>
      <c r="D14" s="80"/>
      <c r="E14" s="81"/>
      <c r="F14" s="6"/>
      <c r="G14" s="15"/>
      <c r="H14" s="93"/>
      <c r="I14" s="93"/>
      <c r="J14" s="93"/>
      <c r="K14" s="95"/>
      <c r="L14" s="97"/>
      <c r="M14" s="10"/>
    </row>
    <row r="15" spans="2:13" ht="15.75" x14ac:dyDescent="0.25">
      <c r="B15" s="13"/>
      <c r="C15" s="79"/>
      <c r="D15" s="80"/>
      <c r="E15" s="81"/>
      <c r="F15" s="5"/>
      <c r="G15" s="15"/>
      <c r="H15" s="93"/>
      <c r="I15" s="93"/>
      <c r="J15" s="93"/>
      <c r="K15" s="95"/>
      <c r="L15" s="97"/>
      <c r="M15" s="10"/>
    </row>
    <row r="16" spans="2:13" ht="16.5" thickBot="1" x14ac:dyDescent="0.3">
      <c r="B16" s="13"/>
      <c r="C16" s="79"/>
      <c r="D16" s="80"/>
      <c r="E16" s="81"/>
      <c r="F16" s="5"/>
      <c r="G16" s="15"/>
      <c r="H16" s="93"/>
      <c r="I16" s="93"/>
      <c r="J16" s="93"/>
      <c r="K16" s="96"/>
      <c r="L16" s="97"/>
      <c r="M16" s="10"/>
    </row>
    <row r="17" spans="2:22" ht="15" customHeight="1" thickTop="1" x14ac:dyDescent="0.25">
      <c r="B17" s="13"/>
      <c r="C17" s="79"/>
      <c r="D17" s="80"/>
      <c r="E17" s="81"/>
      <c r="F17" s="5"/>
      <c r="G17" s="15"/>
      <c r="H17" s="98" t="s">
        <v>156</v>
      </c>
      <c r="I17" s="98"/>
      <c r="J17" s="98"/>
      <c r="K17" s="158">
        <v>15</v>
      </c>
      <c r="L17" s="156" t="s">
        <v>51</v>
      </c>
      <c r="M17" s="10"/>
    </row>
    <row r="18" spans="2:22" ht="15" customHeight="1" x14ac:dyDescent="0.25">
      <c r="B18" s="13"/>
      <c r="C18" s="79"/>
      <c r="D18" s="80"/>
      <c r="E18" s="81"/>
      <c r="F18" s="5"/>
      <c r="G18" s="15"/>
      <c r="H18" s="98"/>
      <c r="I18" s="98"/>
      <c r="J18" s="98"/>
      <c r="K18" s="158"/>
      <c r="L18" s="97"/>
      <c r="M18" s="10"/>
    </row>
    <row r="19" spans="2:22" ht="15" customHeight="1" x14ac:dyDescent="0.25">
      <c r="B19" s="13"/>
      <c r="C19" s="79"/>
      <c r="D19" s="80"/>
      <c r="E19" s="81"/>
      <c r="F19" s="5"/>
      <c r="G19" s="15"/>
      <c r="H19" s="98"/>
      <c r="I19" s="98"/>
      <c r="J19" s="98"/>
      <c r="K19" s="158"/>
      <c r="L19" s="97"/>
      <c r="M19" s="10"/>
    </row>
    <row r="20" spans="2:22" ht="15" customHeight="1" x14ac:dyDescent="0.25">
      <c r="B20" s="13"/>
      <c r="C20" s="79"/>
      <c r="D20" s="80"/>
      <c r="E20" s="81"/>
      <c r="F20" s="5"/>
      <c r="G20" s="15"/>
      <c r="H20" s="98"/>
      <c r="I20" s="98"/>
      <c r="J20" s="98"/>
      <c r="K20" s="158"/>
      <c r="L20" s="97"/>
      <c r="M20" s="10"/>
    </row>
    <row r="21" spans="2:22" ht="19.5" customHeight="1" x14ac:dyDescent="0.25">
      <c r="B21" s="13"/>
      <c r="C21" s="79"/>
      <c r="D21" s="80"/>
      <c r="E21" s="81"/>
      <c r="F21" s="5"/>
      <c r="G21" s="15"/>
      <c r="H21" s="104" t="s">
        <v>46</v>
      </c>
      <c r="I21" s="104"/>
      <c r="J21" s="104"/>
      <c r="K21" s="107" t="str">
        <f>IF(K13="","",IF(K13/K17*100&lt;=100,5,IF(AND(K13/K17*100&gt;100,K13/K17*100&lt;=150),4,IF(AND(K13/K17*100&gt;150,K13/K17*100&lt;=200),3,IF(AND(K13/K17*100&gt;200,K13/K17*100&lt;=250),2,IF(K13/K17*100&gt;250,1,))))))</f>
        <v/>
      </c>
      <c r="L21" s="106"/>
      <c r="M21" s="17"/>
    </row>
    <row r="22" spans="2:22" ht="21" x14ac:dyDescent="0.25">
      <c r="B22" s="13"/>
      <c r="C22" s="79"/>
      <c r="D22" s="80"/>
      <c r="E22" s="81"/>
      <c r="F22" s="5"/>
      <c r="G22" s="15"/>
      <c r="H22" s="104"/>
      <c r="I22" s="104"/>
      <c r="J22" s="104"/>
      <c r="K22" s="107"/>
      <c r="L22" s="106"/>
      <c r="M22" s="17"/>
      <c r="S22" s="1" t="e" vm="1">
        <v>#VALUE!</v>
      </c>
      <c r="U22" s="2"/>
      <c r="V22" s="3"/>
    </row>
    <row r="23" spans="2:22" ht="15.75" thickBot="1" x14ac:dyDescent="0.3">
      <c r="B23" s="13"/>
      <c r="C23" s="82"/>
      <c r="D23" s="83"/>
      <c r="E23" s="84"/>
      <c r="F23" s="7"/>
      <c r="G23" s="8"/>
      <c r="H23" s="8"/>
      <c r="I23" s="8"/>
      <c r="J23" s="8"/>
      <c r="K23" s="8"/>
      <c r="L23" s="9"/>
      <c r="M23" s="14"/>
      <c r="U23" s="4"/>
      <c r="V23" s="4"/>
    </row>
    <row r="24" spans="2:22" ht="21" x14ac:dyDescent="0.25">
      <c r="B24" s="13"/>
      <c r="C24" s="16"/>
      <c r="D24" s="16"/>
      <c r="E24" s="16"/>
      <c r="M24" s="14"/>
      <c r="U24" s="4"/>
      <c r="V24" s="4"/>
    </row>
    <row r="25" spans="2:22" ht="21" x14ac:dyDescent="0.25">
      <c r="B25" s="13"/>
      <c r="C25" s="16"/>
      <c r="D25" s="16"/>
      <c r="E25" s="16"/>
      <c r="M25" s="14"/>
      <c r="U25" s="4"/>
      <c r="V25" s="4"/>
    </row>
    <row r="26" spans="2:22" x14ac:dyDescent="0.25">
      <c r="B26" s="13"/>
      <c r="M26" s="14"/>
    </row>
    <row r="27" spans="2:22" ht="15.75" thickBot="1" x14ac:dyDescent="0.3">
      <c r="B27" s="13"/>
      <c r="M27" s="14"/>
    </row>
    <row r="28" spans="2:22" ht="20.25" customHeight="1" x14ac:dyDescent="0.25">
      <c r="B28" s="13"/>
      <c r="C28" s="76" t="s">
        <v>47</v>
      </c>
      <c r="D28" s="77"/>
      <c r="E28" s="78"/>
      <c r="F28" s="85" t="s">
        <v>91</v>
      </c>
      <c r="G28" s="86"/>
      <c r="H28" s="86"/>
      <c r="I28" s="86"/>
      <c r="J28" s="86"/>
      <c r="K28" s="86"/>
      <c r="L28" s="87"/>
      <c r="M28" s="28"/>
    </row>
    <row r="29" spans="2:22" ht="19.5" customHeight="1" thickBot="1" x14ac:dyDescent="0.3">
      <c r="B29" s="13"/>
      <c r="C29" s="79"/>
      <c r="D29" s="80"/>
      <c r="E29" s="81"/>
      <c r="F29" s="88"/>
      <c r="G29" s="89"/>
      <c r="H29" s="89"/>
      <c r="I29" s="89"/>
      <c r="J29" s="89"/>
      <c r="K29" s="89"/>
      <c r="L29" s="91"/>
      <c r="M29" s="28"/>
    </row>
    <row r="30" spans="2:22" ht="15" customHeight="1" thickTop="1" x14ac:dyDescent="0.25">
      <c r="B30" s="13"/>
      <c r="C30" s="79"/>
      <c r="D30" s="80"/>
      <c r="E30" s="81"/>
      <c r="F30" s="5"/>
      <c r="G30" s="15"/>
      <c r="H30" s="92" t="s">
        <v>1</v>
      </c>
      <c r="I30" s="92"/>
      <c r="J30" s="92"/>
      <c r="K30" s="94">
        <v>7</v>
      </c>
      <c r="L30" s="156" t="s">
        <v>51</v>
      </c>
      <c r="M30" s="10"/>
    </row>
    <row r="31" spans="2:22" ht="15" customHeight="1" x14ac:dyDescent="0.25">
      <c r="B31" s="13"/>
      <c r="C31" s="79"/>
      <c r="D31" s="80"/>
      <c r="E31" s="81"/>
      <c r="F31" s="6"/>
      <c r="G31" s="15"/>
      <c r="H31" s="93"/>
      <c r="I31" s="93"/>
      <c r="J31" s="93"/>
      <c r="K31" s="95"/>
      <c r="L31" s="97"/>
      <c r="M31" s="10"/>
    </row>
    <row r="32" spans="2:22" ht="15" customHeight="1" x14ac:dyDescent="0.25">
      <c r="B32" s="13"/>
      <c r="C32" s="79"/>
      <c r="D32" s="80"/>
      <c r="E32" s="81"/>
      <c r="F32" s="5"/>
      <c r="G32" s="15"/>
      <c r="H32" s="93"/>
      <c r="I32" s="93"/>
      <c r="J32" s="93"/>
      <c r="K32" s="95"/>
      <c r="L32" s="97"/>
      <c r="M32" s="10"/>
    </row>
    <row r="33" spans="2:22" ht="15" customHeight="1" thickBot="1" x14ac:dyDescent="0.3">
      <c r="B33" s="13"/>
      <c r="C33" s="79"/>
      <c r="D33" s="80"/>
      <c r="E33" s="81"/>
      <c r="F33" s="5"/>
      <c r="G33" s="15"/>
      <c r="H33" s="93"/>
      <c r="I33" s="93"/>
      <c r="J33" s="93"/>
      <c r="K33" s="96"/>
      <c r="L33" s="97"/>
      <c r="M33" s="10"/>
    </row>
    <row r="34" spans="2:22" ht="15" customHeight="1" thickTop="1" x14ac:dyDescent="0.25">
      <c r="B34" s="13"/>
      <c r="C34" s="79"/>
      <c r="D34" s="80"/>
      <c r="E34" s="81"/>
      <c r="F34" s="5"/>
      <c r="G34" s="15"/>
      <c r="H34" s="98" t="s">
        <v>156</v>
      </c>
      <c r="I34" s="98"/>
      <c r="J34" s="98"/>
      <c r="K34" s="158">
        <v>5</v>
      </c>
      <c r="L34" s="156" t="s">
        <v>51</v>
      </c>
      <c r="M34" s="10"/>
    </row>
    <row r="35" spans="2:22" ht="15" customHeight="1" x14ac:dyDescent="0.25">
      <c r="B35" s="13"/>
      <c r="C35" s="79"/>
      <c r="D35" s="80"/>
      <c r="E35" s="81"/>
      <c r="F35" s="5"/>
      <c r="G35" s="15"/>
      <c r="H35" s="98"/>
      <c r="I35" s="98"/>
      <c r="J35" s="98"/>
      <c r="K35" s="158"/>
      <c r="L35" s="97"/>
      <c r="M35" s="10"/>
    </row>
    <row r="36" spans="2:22" ht="15" customHeight="1" x14ac:dyDescent="0.25">
      <c r="B36" s="13"/>
      <c r="C36" s="79"/>
      <c r="D36" s="80"/>
      <c r="E36" s="81"/>
      <c r="F36" s="5"/>
      <c r="G36" s="15"/>
      <c r="H36" s="98"/>
      <c r="I36" s="98"/>
      <c r="J36" s="98"/>
      <c r="K36" s="158"/>
      <c r="L36" s="97"/>
      <c r="M36" s="10"/>
    </row>
    <row r="37" spans="2:22" ht="15" customHeight="1" x14ac:dyDescent="0.25">
      <c r="B37" s="13"/>
      <c r="C37" s="79"/>
      <c r="D37" s="80"/>
      <c r="E37" s="81"/>
      <c r="F37" s="5"/>
      <c r="G37" s="15"/>
      <c r="H37" s="98"/>
      <c r="I37" s="98"/>
      <c r="J37" s="98"/>
      <c r="K37" s="158"/>
      <c r="L37" s="97"/>
      <c r="M37" s="10"/>
    </row>
    <row r="38" spans="2:22" ht="19.5" customHeight="1" x14ac:dyDescent="0.25">
      <c r="B38" s="13"/>
      <c r="C38" s="79"/>
      <c r="D38" s="80"/>
      <c r="E38" s="81"/>
      <c r="F38" s="5"/>
      <c r="G38" s="15"/>
      <c r="H38" s="104" t="s">
        <v>48</v>
      </c>
      <c r="I38" s="104"/>
      <c r="J38" s="104"/>
      <c r="K38" s="107">
        <f>IF(K30="","",IF(K30/K34*100&lt;=100,5,IF(AND(K30/K34*100&gt;100,K30/K34*100&lt;=150),4,IF(AND(K30/K34*100&gt;150,K30/K34*100&lt;=200),3,IF(AND(K30/K34*100&gt;200,K30/K34*100&lt;=250),2,IF(K30/K34*100&gt;250,1,))))))</f>
        <v>4</v>
      </c>
      <c r="L38" s="106"/>
      <c r="M38" s="17"/>
    </row>
    <row r="39" spans="2:22" ht="21" x14ac:dyDescent="0.25">
      <c r="B39" s="13"/>
      <c r="C39" s="79"/>
      <c r="D39" s="80"/>
      <c r="E39" s="81"/>
      <c r="F39" s="5"/>
      <c r="G39" s="15"/>
      <c r="H39" s="104"/>
      <c r="I39" s="104"/>
      <c r="J39" s="104"/>
      <c r="K39" s="107"/>
      <c r="L39" s="106"/>
      <c r="M39" s="17"/>
      <c r="S39" s="1" t="e" vm="1">
        <v>#VALUE!</v>
      </c>
      <c r="U39" s="2"/>
      <c r="V39" s="3"/>
    </row>
    <row r="40" spans="2:22" ht="15.75" thickBot="1" x14ac:dyDescent="0.3">
      <c r="B40" s="13"/>
      <c r="C40" s="82"/>
      <c r="D40" s="83"/>
      <c r="E40" s="84"/>
      <c r="F40" s="7"/>
      <c r="G40" s="8"/>
      <c r="H40" s="8"/>
      <c r="I40" s="8"/>
      <c r="J40" s="8"/>
      <c r="K40" s="8"/>
      <c r="L40" s="9"/>
      <c r="M40" s="14"/>
      <c r="U40" s="4"/>
      <c r="V40" s="4"/>
    </row>
    <row r="41" spans="2:22" ht="21" x14ac:dyDescent="0.25">
      <c r="B41" s="13"/>
      <c r="C41" s="16"/>
      <c r="D41" s="16"/>
      <c r="E41" s="16"/>
      <c r="M41" s="14"/>
      <c r="U41" s="4"/>
      <c r="V41" s="4"/>
    </row>
    <row r="42" spans="2:22" ht="21" x14ac:dyDescent="0.25">
      <c r="B42" s="13"/>
      <c r="C42" s="16"/>
      <c r="D42" s="16"/>
      <c r="E42" s="16"/>
      <c r="M42" s="14"/>
      <c r="U42" s="4"/>
      <c r="V42" s="4"/>
    </row>
    <row r="43" spans="2:22" x14ac:dyDescent="0.25">
      <c r="B43" s="13"/>
      <c r="M43" s="14"/>
      <c r="U43" s="4"/>
      <c r="V43" s="4"/>
    </row>
    <row r="44" spans="2:22" ht="15.75" thickBot="1" x14ac:dyDescent="0.3">
      <c r="B44" s="13"/>
      <c r="M44" s="14"/>
    </row>
    <row r="45" spans="2:22" ht="20.25" customHeight="1" x14ac:dyDescent="0.25">
      <c r="B45" s="13"/>
      <c r="C45" s="76" t="s">
        <v>49</v>
      </c>
      <c r="D45" s="77"/>
      <c r="E45" s="78"/>
      <c r="F45" s="85" t="s">
        <v>96</v>
      </c>
      <c r="G45" s="86"/>
      <c r="H45" s="86"/>
      <c r="I45" s="86"/>
      <c r="J45" s="86"/>
      <c r="K45" s="86"/>
      <c r="L45" s="87"/>
      <c r="M45" s="28"/>
    </row>
    <row r="46" spans="2:22" ht="36.75" customHeight="1" thickBot="1" x14ac:dyDescent="0.3">
      <c r="B46" s="13"/>
      <c r="C46" s="79"/>
      <c r="D46" s="80"/>
      <c r="E46" s="81"/>
      <c r="F46" s="88"/>
      <c r="G46" s="89"/>
      <c r="H46" s="89"/>
      <c r="I46" s="89"/>
      <c r="J46" s="89"/>
      <c r="K46" s="89"/>
      <c r="L46" s="91"/>
      <c r="M46" s="28"/>
    </row>
    <row r="47" spans="2:22" ht="15" customHeight="1" thickTop="1" x14ac:dyDescent="0.25">
      <c r="B47" s="13"/>
      <c r="C47" s="79"/>
      <c r="D47" s="80"/>
      <c r="E47" s="81"/>
      <c r="F47" s="5"/>
      <c r="G47" s="15"/>
      <c r="H47" s="92" t="s">
        <v>1</v>
      </c>
      <c r="I47" s="92"/>
      <c r="J47" s="92"/>
      <c r="K47" s="94">
        <v>4</v>
      </c>
      <c r="L47" s="156" t="s">
        <v>51</v>
      </c>
      <c r="M47" s="10"/>
    </row>
    <row r="48" spans="2:22" ht="15" customHeight="1" x14ac:dyDescent="0.25">
      <c r="B48" s="13"/>
      <c r="C48" s="79"/>
      <c r="D48" s="80"/>
      <c r="E48" s="81"/>
      <c r="F48" s="6"/>
      <c r="G48" s="15"/>
      <c r="H48" s="93"/>
      <c r="I48" s="93"/>
      <c r="J48" s="93"/>
      <c r="K48" s="95"/>
      <c r="L48" s="97"/>
      <c r="M48" s="10"/>
    </row>
    <row r="49" spans="2:13" ht="15" customHeight="1" x14ac:dyDescent="0.25">
      <c r="B49" s="13"/>
      <c r="C49" s="79"/>
      <c r="D49" s="80"/>
      <c r="E49" s="81"/>
      <c r="F49" s="5"/>
      <c r="G49" s="15"/>
      <c r="H49" s="93"/>
      <c r="I49" s="93"/>
      <c r="J49" s="93"/>
      <c r="K49" s="95"/>
      <c r="L49" s="97"/>
      <c r="M49" s="10"/>
    </row>
    <row r="50" spans="2:13" ht="15" customHeight="1" thickBot="1" x14ac:dyDescent="0.3">
      <c r="B50" s="13"/>
      <c r="C50" s="79"/>
      <c r="D50" s="80"/>
      <c r="E50" s="81"/>
      <c r="F50" s="5"/>
      <c r="G50" s="15"/>
      <c r="H50" s="93"/>
      <c r="I50" s="93"/>
      <c r="J50" s="93"/>
      <c r="K50" s="96"/>
      <c r="L50" s="97"/>
      <c r="M50" s="10"/>
    </row>
    <row r="51" spans="2:13" ht="15" customHeight="1" thickTop="1" x14ac:dyDescent="0.25">
      <c r="B51" s="13"/>
      <c r="C51" s="79"/>
      <c r="D51" s="80"/>
      <c r="E51" s="81"/>
      <c r="F51" s="5"/>
      <c r="G51" s="15"/>
      <c r="H51" s="98" t="s">
        <v>156</v>
      </c>
      <c r="I51" s="98"/>
      <c r="J51" s="98"/>
      <c r="K51" s="158">
        <v>10</v>
      </c>
      <c r="L51" s="156" t="s">
        <v>51</v>
      </c>
      <c r="M51" s="10"/>
    </row>
    <row r="52" spans="2:13" ht="15" customHeight="1" x14ac:dyDescent="0.25">
      <c r="B52" s="13"/>
      <c r="C52" s="79"/>
      <c r="D52" s="80"/>
      <c r="E52" s="81"/>
      <c r="F52" s="5"/>
      <c r="G52" s="15"/>
      <c r="H52" s="98"/>
      <c r="I52" s="98"/>
      <c r="J52" s="98"/>
      <c r="K52" s="158"/>
      <c r="L52" s="97"/>
      <c r="M52" s="10"/>
    </row>
    <row r="53" spans="2:13" ht="15" customHeight="1" x14ac:dyDescent="0.25">
      <c r="B53" s="13"/>
      <c r="C53" s="79"/>
      <c r="D53" s="80"/>
      <c r="E53" s="81"/>
      <c r="F53" s="5"/>
      <c r="G53" s="15"/>
      <c r="H53" s="98"/>
      <c r="I53" s="98"/>
      <c r="J53" s="98"/>
      <c r="K53" s="158"/>
      <c r="L53" s="97"/>
      <c r="M53" s="10"/>
    </row>
    <row r="54" spans="2:13" ht="15" customHeight="1" x14ac:dyDescent="0.25">
      <c r="B54" s="13"/>
      <c r="C54" s="79"/>
      <c r="D54" s="80"/>
      <c r="E54" s="81"/>
      <c r="F54" s="5"/>
      <c r="G54" s="15"/>
      <c r="H54" s="98"/>
      <c r="I54" s="98"/>
      <c r="J54" s="98"/>
      <c r="K54" s="158"/>
      <c r="L54" s="97"/>
      <c r="M54" s="10"/>
    </row>
    <row r="55" spans="2:13" ht="15" customHeight="1" x14ac:dyDescent="0.25">
      <c r="B55" s="13"/>
      <c r="C55" s="79"/>
      <c r="D55" s="80"/>
      <c r="E55" s="81"/>
      <c r="F55" s="5"/>
      <c r="G55" s="15"/>
      <c r="H55" s="104" t="s">
        <v>50</v>
      </c>
      <c r="I55" s="104"/>
      <c r="J55" s="104"/>
      <c r="K55" s="161">
        <f>IF(K47="","",IF(K47/K51*100&lt;=100,5,IF(AND(K47/K51*100&gt;100,K47/K51*100&lt;=150),4,IF(AND(K47/K51*100&gt;150,K47/K51*100&lt;=200),3,IF(AND(K47/K51*100&gt;200,K47/K51*100&lt;=250),2,IF(K47/K51*100&gt;250,1,))))))</f>
        <v>5</v>
      </c>
      <c r="L55" s="162"/>
      <c r="M55" s="17"/>
    </row>
    <row r="56" spans="2:13" ht="15" customHeight="1" x14ac:dyDescent="0.25">
      <c r="B56" s="13"/>
      <c r="C56" s="79"/>
      <c r="D56" s="80"/>
      <c r="E56" s="81"/>
      <c r="F56" s="5"/>
      <c r="G56" s="15"/>
      <c r="H56" s="104"/>
      <c r="I56" s="104"/>
      <c r="J56" s="104"/>
      <c r="K56" s="161"/>
      <c r="L56" s="162"/>
      <c r="M56" s="17"/>
    </row>
    <row r="57" spans="2:13" ht="15" customHeight="1" thickBot="1" x14ac:dyDescent="0.3">
      <c r="B57" s="13"/>
      <c r="C57" s="82"/>
      <c r="D57" s="83"/>
      <c r="E57" s="84"/>
      <c r="F57" s="7"/>
      <c r="G57" s="8"/>
      <c r="H57" s="18"/>
      <c r="I57" s="18"/>
      <c r="J57" s="18"/>
      <c r="K57" s="19"/>
      <c r="L57" s="20"/>
      <c r="M57" s="32"/>
    </row>
    <row r="58" spans="2:13" ht="21" x14ac:dyDescent="0.25">
      <c r="B58" s="13"/>
      <c r="C58" s="16"/>
      <c r="D58" s="16"/>
      <c r="E58" s="16"/>
      <c r="H58" s="37"/>
      <c r="I58" s="37"/>
      <c r="J58" s="37"/>
      <c r="K58" s="38"/>
      <c r="L58" s="38"/>
      <c r="M58" s="32"/>
    </row>
    <row r="59" spans="2:13" ht="21" x14ac:dyDescent="0.25">
      <c r="B59" s="13"/>
      <c r="C59" s="16"/>
      <c r="D59" s="16"/>
      <c r="E59" s="16"/>
      <c r="H59" s="37"/>
      <c r="I59" s="37"/>
      <c r="J59" s="37"/>
      <c r="K59" s="38"/>
      <c r="L59" s="38"/>
      <c r="M59" s="32"/>
    </row>
    <row r="60" spans="2:13" ht="21" x14ac:dyDescent="0.25">
      <c r="B60" s="13"/>
      <c r="C60" s="16"/>
      <c r="D60" s="16"/>
      <c r="E60" s="16"/>
      <c r="H60" s="37"/>
      <c r="I60" s="37"/>
      <c r="J60" s="37"/>
      <c r="K60" s="38"/>
      <c r="L60" s="38"/>
      <c r="M60" s="32"/>
    </row>
    <row r="61" spans="2:13" ht="21.75" thickBot="1" x14ac:dyDescent="0.3">
      <c r="B61" s="13"/>
      <c r="C61" s="16"/>
      <c r="D61" s="16"/>
      <c r="E61" s="16"/>
      <c r="H61" s="37"/>
      <c r="I61" s="37"/>
      <c r="J61" s="37"/>
      <c r="K61" s="38"/>
      <c r="L61" s="38"/>
      <c r="M61" s="32"/>
    </row>
    <row r="62" spans="2:13" ht="20.25" customHeight="1" x14ac:dyDescent="0.25">
      <c r="B62" s="13"/>
      <c r="C62" s="76" t="s">
        <v>88</v>
      </c>
      <c r="D62" s="77"/>
      <c r="E62" s="78"/>
      <c r="F62" s="85" t="s">
        <v>1238</v>
      </c>
      <c r="G62" s="86"/>
      <c r="H62" s="86"/>
      <c r="I62" s="86"/>
      <c r="J62" s="86"/>
      <c r="K62" s="86"/>
      <c r="L62" s="87"/>
      <c r="M62" s="28"/>
    </row>
    <row r="63" spans="2:13" ht="36.75" customHeight="1" thickBot="1" x14ac:dyDescent="0.3">
      <c r="B63" s="13"/>
      <c r="C63" s="79"/>
      <c r="D63" s="80"/>
      <c r="E63" s="81"/>
      <c r="F63" s="88"/>
      <c r="G63" s="89"/>
      <c r="H63" s="89"/>
      <c r="I63" s="89"/>
      <c r="J63" s="89"/>
      <c r="K63" s="89"/>
      <c r="L63" s="91"/>
      <c r="M63" s="28"/>
    </row>
    <row r="64" spans="2:13" ht="15" customHeight="1" thickTop="1" x14ac:dyDescent="0.25">
      <c r="B64" s="13"/>
      <c r="C64" s="79"/>
      <c r="D64" s="80"/>
      <c r="E64" s="81"/>
      <c r="F64" s="5"/>
      <c r="G64" s="15"/>
      <c r="H64" s="92" t="s">
        <v>1</v>
      </c>
      <c r="I64" s="92"/>
      <c r="J64" s="92"/>
      <c r="K64" s="94">
        <v>150</v>
      </c>
      <c r="L64" s="156" t="s">
        <v>51</v>
      </c>
      <c r="M64" s="10"/>
    </row>
    <row r="65" spans="2:13" ht="15" customHeight="1" x14ac:dyDescent="0.25">
      <c r="B65" s="13"/>
      <c r="C65" s="79"/>
      <c r="D65" s="80"/>
      <c r="E65" s="81"/>
      <c r="F65" s="6"/>
      <c r="G65" s="15"/>
      <c r="H65" s="93"/>
      <c r="I65" s="93"/>
      <c r="J65" s="93"/>
      <c r="K65" s="95"/>
      <c r="L65" s="97"/>
      <c r="M65" s="10"/>
    </row>
    <row r="66" spans="2:13" ht="15" customHeight="1" x14ac:dyDescent="0.25">
      <c r="B66" s="13"/>
      <c r="C66" s="79"/>
      <c r="D66" s="80"/>
      <c r="E66" s="81"/>
      <c r="F66" s="5"/>
      <c r="G66" s="15"/>
      <c r="H66" s="93"/>
      <c r="I66" s="93"/>
      <c r="J66" s="93"/>
      <c r="K66" s="95"/>
      <c r="L66" s="97"/>
      <c r="M66" s="10"/>
    </row>
    <row r="67" spans="2:13" ht="15" customHeight="1" thickBot="1" x14ac:dyDescent="0.3">
      <c r="B67" s="13"/>
      <c r="C67" s="79"/>
      <c r="D67" s="80"/>
      <c r="E67" s="81"/>
      <c r="F67" s="5"/>
      <c r="G67" s="15"/>
      <c r="H67" s="93"/>
      <c r="I67" s="93"/>
      <c r="J67" s="93"/>
      <c r="K67" s="96"/>
      <c r="L67" s="97"/>
      <c r="M67" s="10"/>
    </row>
    <row r="68" spans="2:13" ht="15" customHeight="1" thickTop="1" x14ac:dyDescent="0.25">
      <c r="B68" s="13"/>
      <c r="C68" s="79"/>
      <c r="D68" s="80"/>
      <c r="E68" s="81"/>
      <c r="F68" s="5"/>
      <c r="G68" s="15"/>
      <c r="H68" s="98" t="s">
        <v>156</v>
      </c>
      <c r="I68" s="98"/>
      <c r="J68" s="98"/>
      <c r="K68" s="158">
        <v>100</v>
      </c>
      <c r="L68" s="156" t="s">
        <v>51</v>
      </c>
      <c r="M68" s="10"/>
    </row>
    <row r="69" spans="2:13" ht="15" customHeight="1" x14ac:dyDescent="0.25">
      <c r="B69" s="13"/>
      <c r="C69" s="79"/>
      <c r="D69" s="80"/>
      <c r="E69" s="81"/>
      <c r="F69" s="5"/>
      <c r="G69" s="15"/>
      <c r="H69" s="98"/>
      <c r="I69" s="98"/>
      <c r="J69" s="98"/>
      <c r="K69" s="158"/>
      <c r="L69" s="97"/>
      <c r="M69" s="10"/>
    </row>
    <row r="70" spans="2:13" ht="15" customHeight="1" x14ac:dyDescent="0.25">
      <c r="B70" s="13"/>
      <c r="C70" s="79"/>
      <c r="D70" s="80"/>
      <c r="E70" s="81"/>
      <c r="F70" s="5"/>
      <c r="G70" s="15"/>
      <c r="H70" s="98"/>
      <c r="I70" s="98"/>
      <c r="J70" s="98"/>
      <c r="K70" s="158"/>
      <c r="L70" s="97"/>
      <c r="M70" s="10"/>
    </row>
    <row r="71" spans="2:13" ht="15" customHeight="1" x14ac:dyDescent="0.25">
      <c r="B71" s="13"/>
      <c r="C71" s="79"/>
      <c r="D71" s="80"/>
      <c r="E71" s="81"/>
      <c r="F71" s="5"/>
      <c r="G71" s="15"/>
      <c r="H71" s="98"/>
      <c r="I71" s="98"/>
      <c r="J71" s="98"/>
      <c r="K71" s="158"/>
      <c r="L71" s="97"/>
      <c r="M71" s="10"/>
    </row>
    <row r="72" spans="2:13" ht="15" customHeight="1" x14ac:dyDescent="0.25">
      <c r="B72" s="13"/>
      <c r="C72" s="79"/>
      <c r="D72" s="80"/>
      <c r="E72" s="81"/>
      <c r="F72" s="5"/>
      <c r="G72" s="15"/>
      <c r="H72" s="104" t="s">
        <v>89</v>
      </c>
      <c r="I72" s="104"/>
      <c r="J72" s="104"/>
      <c r="K72" s="161">
        <f>IF(K64="","",IF(K64/K68*100&lt;=100,5,IF(AND(K64/K68*100&gt;100,K64/K68*100&lt;=150),4,IF(AND(K64/K68*100&gt;150,K64/K68*100&lt;=200),3,IF(AND(K64/K68*100&gt;200,K64/K68*100&lt;=250),2,IF(K64/K68*100&gt;250,1,))))))</f>
        <v>4</v>
      </c>
      <c r="L72" s="162"/>
      <c r="M72" s="17"/>
    </row>
    <row r="73" spans="2:13" ht="15" customHeight="1" x14ac:dyDescent="0.25">
      <c r="B73" s="13"/>
      <c r="C73" s="79"/>
      <c r="D73" s="80"/>
      <c r="E73" s="81"/>
      <c r="F73" s="5"/>
      <c r="G73" s="15"/>
      <c r="H73" s="104"/>
      <c r="I73" s="104"/>
      <c r="J73" s="104"/>
      <c r="K73" s="161"/>
      <c r="L73" s="162"/>
      <c r="M73" s="17"/>
    </row>
    <row r="74" spans="2:13" ht="15" customHeight="1" thickBot="1" x14ac:dyDescent="0.3">
      <c r="B74" s="13"/>
      <c r="C74" s="82"/>
      <c r="D74" s="83"/>
      <c r="E74" s="84"/>
      <c r="F74" s="7"/>
      <c r="G74" s="8"/>
      <c r="H74" s="18"/>
      <c r="I74" s="18"/>
      <c r="J74" s="18"/>
      <c r="K74" s="19"/>
      <c r="L74" s="20"/>
      <c r="M74" s="32"/>
    </row>
    <row r="75" spans="2:13" ht="15.75" thickBot="1" x14ac:dyDescent="0.3"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1"/>
    </row>
    <row r="79" spans="2:13" ht="26.25" x14ac:dyDescent="0.25">
      <c r="K79" s="11"/>
      <c r="L79" s="11"/>
      <c r="M79" s="11"/>
    </row>
    <row r="80" spans="2:13" ht="26.25" x14ac:dyDescent="0.25">
      <c r="K80" s="11"/>
      <c r="L80" s="11"/>
      <c r="M80" s="11"/>
    </row>
    <row r="81" spans="11:13" ht="26.25" x14ac:dyDescent="0.25">
      <c r="K81" s="11"/>
      <c r="L81" s="11"/>
      <c r="M81" s="11"/>
    </row>
    <row r="82" spans="11:13" ht="26.25" x14ac:dyDescent="0.25">
      <c r="K82" s="11"/>
      <c r="L82" s="11"/>
      <c r="M82" s="11"/>
    </row>
    <row r="83" spans="11:13" ht="26.25" x14ac:dyDescent="0.25">
      <c r="K83" s="11"/>
      <c r="L83" s="11"/>
      <c r="M83" s="11"/>
    </row>
  </sheetData>
  <mergeCells count="43">
    <mergeCell ref="C45:E57"/>
    <mergeCell ref="F45:L46"/>
    <mergeCell ref="H47:J50"/>
    <mergeCell ref="K47:K50"/>
    <mergeCell ref="L47:L50"/>
    <mergeCell ref="H51:J54"/>
    <mergeCell ref="K51:K54"/>
    <mergeCell ref="L51:L54"/>
    <mergeCell ref="H55:J56"/>
    <mergeCell ref="K55:L56"/>
    <mergeCell ref="C28:E40"/>
    <mergeCell ref="F28:L29"/>
    <mergeCell ref="H30:J33"/>
    <mergeCell ref="K30:K33"/>
    <mergeCell ref="L30:L33"/>
    <mergeCell ref="H34:J37"/>
    <mergeCell ref="K34:K37"/>
    <mergeCell ref="L34:L37"/>
    <mergeCell ref="H38:J39"/>
    <mergeCell ref="K38:L39"/>
    <mergeCell ref="C3:E7"/>
    <mergeCell ref="F3:I7"/>
    <mergeCell ref="J3:L7"/>
    <mergeCell ref="C11:E23"/>
    <mergeCell ref="F11:L12"/>
    <mergeCell ref="H13:J16"/>
    <mergeCell ref="K13:K16"/>
    <mergeCell ref="L13:L16"/>
    <mergeCell ref="H17:J20"/>
    <mergeCell ref="K17:K20"/>
    <mergeCell ref="L17:L20"/>
    <mergeCell ref="H21:J22"/>
    <mergeCell ref="K21:L22"/>
    <mergeCell ref="C62:E74"/>
    <mergeCell ref="F62:L63"/>
    <mergeCell ref="H64:J67"/>
    <mergeCell ref="K64:K67"/>
    <mergeCell ref="L64:L67"/>
    <mergeCell ref="H68:J71"/>
    <mergeCell ref="K68:K71"/>
    <mergeCell ref="L68:L71"/>
    <mergeCell ref="H72:J73"/>
    <mergeCell ref="K72:L73"/>
  </mergeCells>
  <conditionalFormatting sqref="J3">
    <cfRule type="cellIs" dxfId="9" priority="1" operator="between">
      <formula>4.5</formula>
      <formula>5</formula>
    </cfRule>
    <cfRule type="cellIs" dxfId="8" priority="2" operator="between">
      <formula>3.5</formula>
      <formula>4.4</formula>
    </cfRule>
    <cfRule type="cellIs" dxfId="7" priority="3" operator="between">
      <formula>2.5</formula>
      <formula>3.4</formula>
    </cfRule>
    <cfRule type="cellIs" dxfId="6" priority="4" operator="between">
      <formula>1.5</formula>
      <formula>2.4</formula>
    </cfRule>
    <cfRule type="cellIs" dxfId="5" priority="5" operator="between">
      <formula>1</formula>
      <formula>1.4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C6C9-392C-4327-B044-F2D7A2593962}">
  <dimension ref="B1:V93"/>
  <sheetViews>
    <sheetView topLeftCell="B1" zoomScaleNormal="100" workbookViewId="0">
      <selection activeCell="U76" sqref="U76"/>
    </sheetView>
  </sheetViews>
  <sheetFormatPr defaultColWidth="9.140625" defaultRowHeight="15" x14ac:dyDescent="0.25"/>
  <cols>
    <col min="1" max="1" width="9.140625" style="1"/>
    <col min="2" max="2" width="6" style="1" customWidth="1"/>
    <col min="3" max="3" width="6.5703125" style="1" customWidth="1"/>
    <col min="4" max="5" width="9.140625" style="1"/>
    <col min="6" max="6" width="7" style="1" customWidth="1"/>
    <col min="7" max="7" width="12.28515625" style="1" customWidth="1"/>
    <col min="8" max="9" width="9.140625" style="1"/>
    <col min="10" max="10" width="7.5703125" style="1" customWidth="1"/>
    <col min="11" max="11" width="9.42578125" style="1" customWidth="1"/>
    <col min="12" max="12" width="18.85546875" style="1" customWidth="1"/>
    <col min="13" max="13" width="6" style="1" customWidth="1"/>
    <col min="14" max="14" width="14.85546875" style="1" customWidth="1"/>
    <col min="15" max="15" width="9.140625" style="1"/>
    <col min="16" max="16" width="8.7109375" style="1" customWidth="1"/>
    <col min="17" max="17" width="10.7109375" style="1" customWidth="1"/>
    <col min="18" max="20" width="9.140625" style="1"/>
    <col min="21" max="21" width="11.28515625" style="1" customWidth="1"/>
    <col min="22" max="22" width="10.140625" style="1" customWidth="1"/>
    <col min="23" max="16384" width="9.140625" style="1"/>
  </cols>
  <sheetData>
    <row r="1" spans="2:13" ht="15.75" thickBot="1" x14ac:dyDescent="0.3"/>
    <row r="2" spans="2:13" ht="15.75" thickBot="1" x14ac:dyDescent="0.3"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2:13" ht="15" customHeight="1" x14ac:dyDescent="0.25">
      <c r="B3" s="13"/>
      <c r="C3" s="126" t="s">
        <v>164</v>
      </c>
      <c r="D3" s="127"/>
      <c r="E3" s="128"/>
      <c r="F3" s="166" t="s">
        <v>52</v>
      </c>
      <c r="G3" s="167"/>
      <c r="H3" s="167"/>
      <c r="I3" s="168"/>
      <c r="J3" s="117">
        <f>IF(Foglio1!R11&gt;3,"Popolare solo 3 indicatori dell'area tematica Energy",IF(Foglio1!R11&lt;3,"Popolare 3 indicatori dell'area tematica Energy",Foglio1!R10))</f>
        <v>1.6666666666666667</v>
      </c>
      <c r="K3" s="118"/>
      <c r="L3" s="119"/>
      <c r="M3" s="12"/>
    </row>
    <row r="4" spans="2:13" ht="15" customHeight="1" x14ac:dyDescent="0.25">
      <c r="B4" s="13"/>
      <c r="C4" s="129"/>
      <c r="D4" s="130"/>
      <c r="E4" s="131"/>
      <c r="F4" s="169"/>
      <c r="G4" s="170"/>
      <c r="H4" s="170"/>
      <c r="I4" s="171"/>
      <c r="J4" s="120"/>
      <c r="K4" s="121"/>
      <c r="L4" s="122"/>
      <c r="M4" s="12"/>
    </row>
    <row r="5" spans="2:13" ht="15" customHeight="1" x14ac:dyDescent="0.25">
      <c r="B5" s="13"/>
      <c r="C5" s="129"/>
      <c r="D5" s="130"/>
      <c r="E5" s="131"/>
      <c r="F5" s="169"/>
      <c r="G5" s="170"/>
      <c r="H5" s="170"/>
      <c r="I5" s="171"/>
      <c r="J5" s="120"/>
      <c r="K5" s="121"/>
      <c r="L5" s="122"/>
      <c r="M5" s="12"/>
    </row>
    <row r="6" spans="2:13" ht="15" customHeight="1" x14ac:dyDescent="0.25">
      <c r="B6" s="13"/>
      <c r="C6" s="129"/>
      <c r="D6" s="130"/>
      <c r="E6" s="131"/>
      <c r="F6" s="169"/>
      <c r="G6" s="170"/>
      <c r="H6" s="170"/>
      <c r="I6" s="171"/>
      <c r="J6" s="120"/>
      <c r="K6" s="121"/>
      <c r="L6" s="122"/>
      <c r="M6" s="12"/>
    </row>
    <row r="7" spans="2:13" ht="43.5" customHeight="1" thickBot="1" x14ac:dyDescent="0.3">
      <c r="B7" s="13"/>
      <c r="C7" s="132"/>
      <c r="D7" s="133"/>
      <c r="E7" s="134"/>
      <c r="F7" s="172"/>
      <c r="G7" s="173"/>
      <c r="H7" s="173"/>
      <c r="I7" s="174"/>
      <c r="J7" s="123"/>
      <c r="K7" s="124"/>
      <c r="L7" s="125"/>
      <c r="M7" s="12"/>
    </row>
    <row r="8" spans="2:13" ht="14.25" customHeight="1" x14ac:dyDescent="0.25">
      <c r="B8" s="13"/>
      <c r="M8" s="14"/>
    </row>
    <row r="9" spans="2:13" x14ac:dyDescent="0.25">
      <c r="B9" s="13"/>
      <c r="M9" s="14"/>
    </row>
    <row r="10" spans="2:13" ht="15.75" thickBot="1" x14ac:dyDescent="0.3">
      <c r="B10" s="13"/>
      <c r="M10" s="14"/>
    </row>
    <row r="11" spans="2:13" ht="20.25" customHeight="1" x14ac:dyDescent="0.25">
      <c r="B11" s="13"/>
      <c r="C11" s="76" t="s">
        <v>53</v>
      </c>
      <c r="D11" s="77"/>
      <c r="E11" s="78"/>
      <c r="F11" s="85" t="s">
        <v>1237</v>
      </c>
      <c r="G11" s="86"/>
      <c r="H11" s="86"/>
      <c r="I11" s="86"/>
      <c r="J11" s="86"/>
      <c r="K11" s="86"/>
      <c r="L11" s="87"/>
      <c r="M11" s="28"/>
    </row>
    <row r="12" spans="2:13" ht="20.25" customHeight="1" thickBot="1" x14ac:dyDescent="0.3">
      <c r="B12" s="13"/>
      <c r="C12" s="79"/>
      <c r="D12" s="80"/>
      <c r="E12" s="81"/>
      <c r="F12" s="88"/>
      <c r="G12" s="89"/>
      <c r="H12" s="89"/>
      <c r="I12" s="89"/>
      <c r="J12" s="89"/>
      <c r="K12" s="89"/>
      <c r="L12" s="91"/>
      <c r="M12" s="28"/>
    </row>
    <row r="13" spans="2:13" ht="16.5" thickTop="1" x14ac:dyDescent="0.25">
      <c r="B13" s="13"/>
      <c r="C13" s="79"/>
      <c r="D13" s="80"/>
      <c r="E13" s="81"/>
      <c r="F13" s="5"/>
      <c r="G13" s="15"/>
      <c r="H13" s="92" t="s">
        <v>1</v>
      </c>
      <c r="I13" s="92"/>
      <c r="J13" s="92"/>
      <c r="K13" s="94"/>
      <c r="L13" s="156" t="s">
        <v>59</v>
      </c>
      <c r="M13" s="10"/>
    </row>
    <row r="14" spans="2:13" ht="15.75" x14ac:dyDescent="0.25">
      <c r="B14" s="13"/>
      <c r="C14" s="79"/>
      <c r="D14" s="80"/>
      <c r="E14" s="81"/>
      <c r="F14" s="6"/>
      <c r="G14" s="15"/>
      <c r="H14" s="93"/>
      <c r="I14" s="93"/>
      <c r="J14" s="93"/>
      <c r="K14" s="95"/>
      <c r="L14" s="97"/>
      <c r="M14" s="10"/>
    </row>
    <row r="15" spans="2:13" ht="15.75" x14ac:dyDescent="0.25">
      <c r="B15" s="13"/>
      <c r="C15" s="79"/>
      <c r="D15" s="80"/>
      <c r="E15" s="81"/>
      <c r="F15" s="5"/>
      <c r="G15" s="15"/>
      <c r="H15" s="93"/>
      <c r="I15" s="93"/>
      <c r="J15" s="93"/>
      <c r="K15" s="95"/>
      <c r="L15" s="97"/>
      <c r="M15" s="10"/>
    </row>
    <row r="16" spans="2:13" ht="16.5" thickBot="1" x14ac:dyDescent="0.3">
      <c r="B16" s="13"/>
      <c r="C16" s="79"/>
      <c r="D16" s="80"/>
      <c r="E16" s="81"/>
      <c r="F16" s="5"/>
      <c r="G16" s="15"/>
      <c r="H16" s="93"/>
      <c r="I16" s="93"/>
      <c r="J16" s="93"/>
      <c r="K16" s="175"/>
      <c r="L16" s="97"/>
      <c r="M16" s="10"/>
    </row>
    <row r="17" spans="2:22" ht="15" customHeight="1" thickTop="1" x14ac:dyDescent="0.25">
      <c r="B17" s="13"/>
      <c r="C17" s="79"/>
      <c r="D17" s="80"/>
      <c r="E17" s="81"/>
      <c r="F17" s="5"/>
      <c r="G17" s="15"/>
      <c r="H17" s="98" t="s">
        <v>156</v>
      </c>
      <c r="I17" s="98"/>
      <c r="J17" s="98"/>
      <c r="K17" s="151">
        <v>1500</v>
      </c>
      <c r="L17" s="157" t="s">
        <v>59</v>
      </c>
      <c r="M17" s="10"/>
    </row>
    <row r="18" spans="2:22" ht="15" customHeight="1" x14ac:dyDescent="0.25">
      <c r="B18" s="13"/>
      <c r="C18" s="79"/>
      <c r="D18" s="80"/>
      <c r="E18" s="81"/>
      <c r="F18" s="5"/>
      <c r="G18" s="15"/>
      <c r="H18" s="98"/>
      <c r="I18" s="98"/>
      <c r="J18" s="98"/>
      <c r="K18" s="152"/>
      <c r="L18" s="103"/>
      <c r="M18" s="10"/>
    </row>
    <row r="19" spans="2:22" ht="15" customHeight="1" x14ac:dyDescent="0.25">
      <c r="B19" s="13"/>
      <c r="C19" s="79"/>
      <c r="D19" s="80"/>
      <c r="E19" s="81"/>
      <c r="F19" s="5"/>
      <c r="G19" s="15"/>
      <c r="H19" s="98"/>
      <c r="I19" s="98"/>
      <c r="J19" s="98"/>
      <c r="K19" s="152"/>
      <c r="L19" s="103"/>
      <c r="M19" s="10"/>
    </row>
    <row r="20" spans="2:22" ht="15" customHeight="1" thickBot="1" x14ac:dyDescent="0.3">
      <c r="B20" s="13"/>
      <c r="C20" s="79"/>
      <c r="D20" s="80"/>
      <c r="E20" s="81"/>
      <c r="F20" s="5"/>
      <c r="G20" s="15"/>
      <c r="H20" s="98"/>
      <c r="I20" s="98"/>
      <c r="J20" s="98"/>
      <c r="K20" s="153"/>
      <c r="L20" s="103"/>
      <c r="M20" s="10"/>
    </row>
    <row r="21" spans="2:22" ht="19.5" customHeight="1" thickTop="1" x14ac:dyDescent="0.25">
      <c r="B21" s="13"/>
      <c r="C21" s="79"/>
      <c r="D21" s="80"/>
      <c r="E21" s="81"/>
      <c r="F21" s="5"/>
      <c r="G21" s="15"/>
      <c r="H21" s="104" t="s">
        <v>54</v>
      </c>
      <c r="I21" s="104"/>
      <c r="J21" s="104"/>
      <c r="K21" s="105" t="str">
        <f>IF(K13="","",IF(K13/K17*100&lt;=100,5,IF(AND(K13/K17*100&gt;100,K13/K17*100&lt;=150),4,IF(AND(K13/K17*100&gt;150,K13/K17*100&lt;=200),3,IF(AND(K13/K17*100&gt;200,K13/K17*100&lt;=250),2,IF(K13/K17*100&gt;250,1,))))))</f>
        <v/>
      </c>
      <c r="L21" s="106"/>
      <c r="M21" s="17"/>
    </row>
    <row r="22" spans="2:22" ht="21" x14ac:dyDescent="0.25">
      <c r="B22" s="13"/>
      <c r="C22" s="79"/>
      <c r="D22" s="80"/>
      <c r="E22" s="81"/>
      <c r="F22" s="5"/>
      <c r="G22" s="15"/>
      <c r="H22" s="104"/>
      <c r="I22" s="104"/>
      <c r="J22" s="104"/>
      <c r="K22" s="107"/>
      <c r="L22" s="106"/>
      <c r="M22" s="17"/>
      <c r="S22" s="1" t="e" vm="1">
        <v>#VALUE!</v>
      </c>
      <c r="U22" s="2"/>
      <c r="V22" s="3"/>
    </row>
    <row r="23" spans="2:22" ht="15.75" thickBot="1" x14ac:dyDescent="0.3">
      <c r="B23" s="13"/>
      <c r="C23" s="82"/>
      <c r="D23" s="83"/>
      <c r="E23" s="84"/>
      <c r="F23" s="7"/>
      <c r="G23" s="8"/>
      <c r="H23" s="8"/>
      <c r="I23" s="8"/>
      <c r="J23" s="8"/>
      <c r="K23" s="8"/>
      <c r="L23" s="9"/>
      <c r="M23" s="14"/>
      <c r="U23" s="4"/>
      <c r="V23" s="4"/>
    </row>
    <row r="24" spans="2:22" ht="21" x14ac:dyDescent="0.25">
      <c r="B24" s="13"/>
      <c r="C24" s="16"/>
      <c r="D24" s="16"/>
      <c r="E24" s="16"/>
      <c r="M24" s="14"/>
      <c r="P24" s="1" t="s">
        <v>217</v>
      </c>
      <c r="Q24" s="1" t="s">
        <v>222</v>
      </c>
      <c r="U24" s="4"/>
      <c r="V24" s="4"/>
    </row>
    <row r="25" spans="2:22" ht="21" x14ac:dyDescent="0.25">
      <c r="B25" s="13"/>
      <c r="C25" s="16"/>
      <c r="D25" s="16"/>
      <c r="E25" s="16"/>
      <c r="M25" s="14"/>
      <c r="Q25" s="1" t="s">
        <v>223</v>
      </c>
      <c r="U25" s="4"/>
      <c r="V25" s="4"/>
    </row>
    <row r="26" spans="2:22" x14ac:dyDescent="0.25">
      <c r="B26" s="13"/>
      <c r="M26" s="14"/>
    </row>
    <row r="27" spans="2:22" ht="15.75" thickBot="1" x14ac:dyDescent="0.3">
      <c r="B27" s="13"/>
      <c r="M27" s="14"/>
    </row>
    <row r="28" spans="2:22" ht="20.25" customHeight="1" x14ac:dyDescent="0.25">
      <c r="B28" s="13"/>
      <c r="C28" s="76" t="s">
        <v>55</v>
      </c>
      <c r="D28" s="77"/>
      <c r="E28" s="78"/>
      <c r="F28" s="85" t="s">
        <v>60</v>
      </c>
      <c r="G28" s="86"/>
      <c r="H28" s="86"/>
      <c r="I28" s="86"/>
      <c r="J28" s="86"/>
      <c r="K28" s="86"/>
      <c r="L28" s="87"/>
      <c r="M28" s="28"/>
    </row>
    <row r="29" spans="2:22" ht="19.5" customHeight="1" thickBot="1" x14ac:dyDescent="0.3">
      <c r="B29" s="13"/>
      <c r="C29" s="79"/>
      <c r="D29" s="80"/>
      <c r="E29" s="81"/>
      <c r="F29" s="88"/>
      <c r="G29" s="89"/>
      <c r="H29" s="89"/>
      <c r="I29" s="89"/>
      <c r="J29" s="89"/>
      <c r="K29" s="89"/>
      <c r="L29" s="91"/>
      <c r="M29" s="28"/>
    </row>
    <row r="30" spans="2:22" ht="15" customHeight="1" thickTop="1" x14ac:dyDescent="0.25">
      <c r="B30" s="13"/>
      <c r="C30" s="79"/>
      <c r="D30" s="80"/>
      <c r="E30" s="81"/>
      <c r="F30" s="5"/>
      <c r="G30" s="15"/>
      <c r="H30" s="92" t="s">
        <v>1</v>
      </c>
      <c r="I30" s="92"/>
      <c r="J30" s="92"/>
      <c r="K30" s="94"/>
      <c r="L30" s="156" t="s">
        <v>3</v>
      </c>
      <c r="M30" s="10"/>
    </row>
    <row r="31" spans="2:22" ht="15" customHeight="1" x14ac:dyDescent="0.25">
      <c r="B31" s="13"/>
      <c r="C31" s="79"/>
      <c r="D31" s="80"/>
      <c r="E31" s="81"/>
      <c r="F31" s="6"/>
      <c r="G31" s="15"/>
      <c r="H31" s="93"/>
      <c r="I31" s="93"/>
      <c r="J31" s="93"/>
      <c r="K31" s="95"/>
      <c r="L31" s="97"/>
      <c r="M31" s="10"/>
    </row>
    <row r="32" spans="2:22" ht="15" customHeight="1" x14ac:dyDescent="0.25">
      <c r="B32" s="13"/>
      <c r="C32" s="79"/>
      <c r="D32" s="80"/>
      <c r="E32" s="81"/>
      <c r="F32" s="5"/>
      <c r="G32" s="15"/>
      <c r="H32" s="93"/>
      <c r="I32" s="93"/>
      <c r="J32" s="93"/>
      <c r="K32" s="95"/>
      <c r="L32" s="97"/>
      <c r="M32" s="10"/>
    </row>
    <row r="33" spans="2:22" ht="15" customHeight="1" thickBot="1" x14ac:dyDescent="0.3">
      <c r="B33" s="13"/>
      <c r="C33" s="79"/>
      <c r="D33" s="80"/>
      <c r="E33" s="81"/>
      <c r="F33" s="5"/>
      <c r="G33" s="15"/>
      <c r="H33" s="93"/>
      <c r="I33" s="93"/>
      <c r="J33" s="93"/>
      <c r="K33" s="96"/>
      <c r="L33" s="97"/>
      <c r="M33" s="10"/>
    </row>
    <row r="34" spans="2:22" ht="15" customHeight="1" thickTop="1" x14ac:dyDescent="0.25">
      <c r="B34" s="13"/>
      <c r="C34" s="79"/>
      <c r="D34" s="80"/>
      <c r="E34" s="81"/>
      <c r="F34" s="5"/>
      <c r="G34" s="15"/>
      <c r="H34" s="98" t="s">
        <v>156</v>
      </c>
      <c r="I34" s="98"/>
      <c r="J34" s="98"/>
      <c r="K34" s="158">
        <v>30</v>
      </c>
      <c r="L34" s="156" t="s">
        <v>3</v>
      </c>
      <c r="M34" s="10"/>
    </row>
    <row r="35" spans="2:22" ht="15" customHeight="1" x14ac:dyDescent="0.25">
      <c r="B35" s="13"/>
      <c r="C35" s="79"/>
      <c r="D35" s="80"/>
      <c r="E35" s="81"/>
      <c r="F35" s="5"/>
      <c r="G35" s="15"/>
      <c r="H35" s="98"/>
      <c r="I35" s="98"/>
      <c r="J35" s="98"/>
      <c r="K35" s="158"/>
      <c r="L35" s="97"/>
      <c r="M35" s="10"/>
    </row>
    <row r="36" spans="2:22" ht="15" customHeight="1" x14ac:dyDescent="0.25">
      <c r="B36" s="13"/>
      <c r="C36" s="79"/>
      <c r="D36" s="80"/>
      <c r="E36" s="81"/>
      <c r="F36" s="5"/>
      <c r="G36" s="15"/>
      <c r="H36" s="98"/>
      <c r="I36" s="98"/>
      <c r="J36" s="98"/>
      <c r="K36" s="158"/>
      <c r="L36" s="97"/>
      <c r="M36" s="10"/>
    </row>
    <row r="37" spans="2:22" ht="15" customHeight="1" x14ac:dyDescent="0.25">
      <c r="B37" s="13"/>
      <c r="C37" s="79"/>
      <c r="D37" s="80"/>
      <c r="E37" s="81"/>
      <c r="F37" s="5"/>
      <c r="G37" s="15"/>
      <c r="H37" s="98"/>
      <c r="I37" s="98"/>
      <c r="J37" s="98"/>
      <c r="K37" s="158"/>
      <c r="L37" s="97"/>
      <c r="M37" s="10"/>
    </row>
    <row r="38" spans="2:22" ht="19.5" customHeight="1" x14ac:dyDescent="0.25">
      <c r="B38" s="13"/>
      <c r="C38" s="79"/>
      <c r="D38" s="80"/>
      <c r="E38" s="81"/>
      <c r="F38" s="5"/>
      <c r="G38" s="15"/>
      <c r="H38" s="104" t="s">
        <v>56</v>
      </c>
      <c r="I38" s="104"/>
      <c r="J38" s="104"/>
      <c r="K38" s="107" t="str">
        <f>IF(K30="","",IF(K30/K34*100&gt;=100,5,IF(AND(K30/K34*100&gt;=75,K30/K34*100&lt;100),4,IF(AND(K30/K34*100&gt;=50,K30/K34*100&lt;75),3,IF(AND(K30/K34*100&gt;=25,K30/K34*100&lt;50),2,IF(K30/K34*100&lt;25,1,))))))</f>
        <v/>
      </c>
      <c r="L38" s="106"/>
      <c r="M38" s="17"/>
    </row>
    <row r="39" spans="2:22" ht="21" x14ac:dyDescent="0.25">
      <c r="B39" s="13"/>
      <c r="C39" s="79"/>
      <c r="D39" s="80"/>
      <c r="E39" s="81"/>
      <c r="F39" s="5"/>
      <c r="G39" s="15"/>
      <c r="H39" s="104"/>
      <c r="I39" s="104"/>
      <c r="J39" s="104"/>
      <c r="K39" s="107"/>
      <c r="L39" s="106"/>
      <c r="M39" s="17"/>
      <c r="S39" s="1" t="e" vm="1">
        <v>#VALUE!</v>
      </c>
      <c r="U39" s="2"/>
      <c r="V39" s="3"/>
    </row>
    <row r="40" spans="2:22" ht="15.75" thickBot="1" x14ac:dyDescent="0.3">
      <c r="B40" s="13"/>
      <c r="C40" s="82"/>
      <c r="D40" s="83"/>
      <c r="E40" s="84"/>
      <c r="F40" s="7"/>
      <c r="G40" s="8"/>
      <c r="H40" s="8"/>
      <c r="I40" s="8"/>
      <c r="J40" s="8"/>
      <c r="K40" s="8"/>
      <c r="L40" s="9"/>
      <c r="M40" s="14"/>
      <c r="U40" s="4"/>
      <c r="V40" s="4"/>
    </row>
    <row r="41" spans="2:22" ht="21" x14ac:dyDescent="0.25">
      <c r="B41" s="13"/>
      <c r="C41" s="16"/>
      <c r="D41" s="16"/>
      <c r="E41" s="16"/>
      <c r="M41" s="14"/>
      <c r="N41" s="54" t="s">
        <v>224</v>
      </c>
      <c r="O41" s="1" t="s">
        <v>225</v>
      </c>
      <c r="U41" s="4"/>
      <c r="V41" s="4"/>
    </row>
    <row r="42" spans="2:22" ht="21" x14ac:dyDescent="0.25">
      <c r="B42" s="13"/>
      <c r="C42" s="16"/>
      <c r="D42" s="16"/>
      <c r="E42" s="16"/>
      <c r="M42" s="14"/>
      <c r="O42" s="1" t="s">
        <v>226</v>
      </c>
      <c r="U42" s="4"/>
      <c r="V42" s="4"/>
    </row>
    <row r="43" spans="2:22" x14ac:dyDescent="0.25">
      <c r="B43" s="13"/>
      <c r="M43" s="14"/>
      <c r="O43" s="1" t="s">
        <v>227</v>
      </c>
      <c r="U43" s="4"/>
      <c r="V43" s="4"/>
    </row>
    <row r="44" spans="2:22" ht="15.75" thickBot="1" x14ac:dyDescent="0.3">
      <c r="B44" s="13"/>
      <c r="M44" s="14"/>
      <c r="O44" s="1" t="s">
        <v>228</v>
      </c>
    </row>
    <row r="45" spans="2:22" ht="20.25" customHeight="1" x14ac:dyDescent="0.25">
      <c r="B45" s="13"/>
      <c r="C45" s="76" t="s">
        <v>57</v>
      </c>
      <c r="D45" s="77"/>
      <c r="E45" s="78"/>
      <c r="F45" s="85" t="s">
        <v>61</v>
      </c>
      <c r="G45" s="86"/>
      <c r="H45" s="86"/>
      <c r="I45" s="86"/>
      <c r="J45" s="86"/>
      <c r="K45" s="86"/>
      <c r="L45" s="87"/>
      <c r="M45" s="28"/>
    </row>
    <row r="46" spans="2:22" ht="36.75" customHeight="1" thickBot="1" x14ac:dyDescent="0.3">
      <c r="B46" s="13"/>
      <c r="C46" s="79"/>
      <c r="D46" s="80"/>
      <c r="E46" s="81"/>
      <c r="F46" s="88"/>
      <c r="G46" s="89"/>
      <c r="H46" s="89"/>
      <c r="I46" s="89"/>
      <c r="J46" s="89"/>
      <c r="K46" s="89"/>
      <c r="L46" s="91"/>
      <c r="M46" s="28"/>
    </row>
    <row r="47" spans="2:22" ht="15" customHeight="1" thickTop="1" x14ac:dyDescent="0.25">
      <c r="B47" s="13"/>
      <c r="C47" s="79"/>
      <c r="D47" s="80"/>
      <c r="E47" s="81"/>
      <c r="F47" s="5"/>
      <c r="G47" s="15"/>
      <c r="H47" s="92" t="s">
        <v>1</v>
      </c>
      <c r="I47" s="92"/>
      <c r="J47" s="92"/>
      <c r="K47" s="94">
        <v>1</v>
      </c>
      <c r="L47" s="156" t="s">
        <v>62</v>
      </c>
      <c r="M47" s="10"/>
    </row>
    <row r="48" spans="2:22" ht="15" customHeight="1" x14ac:dyDescent="0.25">
      <c r="B48" s="13"/>
      <c r="C48" s="79"/>
      <c r="D48" s="80"/>
      <c r="E48" s="81"/>
      <c r="F48" s="6"/>
      <c r="G48" s="15"/>
      <c r="H48" s="93"/>
      <c r="I48" s="93"/>
      <c r="J48" s="93"/>
      <c r="K48" s="95"/>
      <c r="L48" s="97"/>
      <c r="M48" s="10"/>
    </row>
    <row r="49" spans="2:13" ht="15" customHeight="1" x14ac:dyDescent="0.25">
      <c r="B49" s="13"/>
      <c r="C49" s="79"/>
      <c r="D49" s="80"/>
      <c r="E49" s="81"/>
      <c r="F49" s="5"/>
      <c r="G49" s="15"/>
      <c r="H49" s="93"/>
      <c r="I49" s="93"/>
      <c r="J49" s="93"/>
      <c r="K49" s="95"/>
      <c r="L49" s="97"/>
      <c r="M49" s="10"/>
    </row>
    <row r="50" spans="2:13" ht="15" customHeight="1" thickBot="1" x14ac:dyDescent="0.3">
      <c r="B50" s="13"/>
      <c r="C50" s="79"/>
      <c r="D50" s="80"/>
      <c r="E50" s="81"/>
      <c r="F50" s="5"/>
      <c r="G50" s="15"/>
      <c r="H50" s="93"/>
      <c r="I50" s="93"/>
      <c r="J50" s="93"/>
      <c r="K50" s="96"/>
      <c r="L50" s="97"/>
      <c r="M50" s="10"/>
    </row>
    <row r="51" spans="2:13" ht="15" customHeight="1" thickTop="1" x14ac:dyDescent="0.25">
      <c r="B51" s="13"/>
      <c r="C51" s="79"/>
      <c r="D51" s="80"/>
      <c r="E51" s="81"/>
      <c r="F51" s="5"/>
      <c r="G51" s="15"/>
      <c r="H51" s="199" t="s">
        <v>156</v>
      </c>
      <c r="I51" s="200"/>
      <c r="J51" s="201"/>
      <c r="K51" s="158">
        <v>45</v>
      </c>
      <c r="L51" s="156" t="s">
        <v>62</v>
      </c>
      <c r="M51" s="10"/>
    </row>
    <row r="52" spans="2:13" ht="15" customHeight="1" x14ac:dyDescent="0.25">
      <c r="B52" s="13"/>
      <c r="C52" s="79"/>
      <c r="D52" s="80"/>
      <c r="E52" s="81"/>
      <c r="F52" s="5"/>
      <c r="G52" s="15"/>
      <c r="H52" s="202"/>
      <c r="I52" s="203"/>
      <c r="J52" s="204"/>
      <c r="K52" s="158"/>
      <c r="L52" s="97"/>
      <c r="M52" s="10"/>
    </row>
    <row r="53" spans="2:13" ht="15" customHeight="1" x14ac:dyDescent="0.25">
      <c r="B53" s="13"/>
      <c r="C53" s="79"/>
      <c r="D53" s="80"/>
      <c r="E53" s="81"/>
      <c r="F53" s="5"/>
      <c r="G53" s="15"/>
      <c r="H53" s="202"/>
      <c r="I53" s="203"/>
      <c r="J53" s="204"/>
      <c r="K53" s="158"/>
      <c r="L53" s="97"/>
      <c r="M53" s="10"/>
    </row>
    <row r="54" spans="2:13" ht="15" customHeight="1" x14ac:dyDescent="0.25">
      <c r="B54" s="13"/>
      <c r="C54" s="79"/>
      <c r="D54" s="80"/>
      <c r="E54" s="81"/>
      <c r="F54" s="5"/>
      <c r="G54" s="15"/>
      <c r="H54" s="205"/>
      <c r="I54" s="206"/>
      <c r="J54" s="207"/>
      <c r="K54" s="158"/>
      <c r="L54" s="97"/>
      <c r="M54" s="10"/>
    </row>
    <row r="55" spans="2:13" ht="15" customHeight="1" x14ac:dyDescent="0.25">
      <c r="B55" s="13"/>
      <c r="C55" s="79"/>
      <c r="D55" s="80"/>
      <c r="E55" s="81"/>
      <c r="F55" s="5"/>
      <c r="G55" s="15"/>
      <c r="H55" s="208" t="s">
        <v>58</v>
      </c>
      <c r="I55" s="209"/>
      <c r="J55" s="210"/>
      <c r="K55" s="214">
        <f>IF(K47="","",IF(K47/K51*100&gt;=100,5,IF(AND(K47/K51*100&gt;=75,K47/K51*100&lt;100),4,IF(AND(K47/K51*100&gt;=50,K47/K51*100&lt;75),3,IF(AND(K47/K51*100&gt;=25,K47/K51*100&lt;50),2,IF(K47/K51*100&lt;25,1,))))))</f>
        <v>1</v>
      </c>
      <c r="L55" s="215"/>
      <c r="M55" s="17"/>
    </row>
    <row r="56" spans="2:13" ht="15" customHeight="1" x14ac:dyDescent="0.25">
      <c r="B56" s="13"/>
      <c r="C56" s="79"/>
      <c r="D56" s="80"/>
      <c r="E56" s="81"/>
      <c r="F56" s="5"/>
      <c r="G56" s="15"/>
      <c r="H56" s="211"/>
      <c r="I56" s="212"/>
      <c r="J56" s="213"/>
      <c r="K56" s="216"/>
      <c r="L56" s="217"/>
      <c r="M56" s="17"/>
    </row>
    <row r="57" spans="2:13" ht="15" customHeight="1" thickBot="1" x14ac:dyDescent="0.3">
      <c r="B57" s="13"/>
      <c r="C57" s="82"/>
      <c r="D57" s="83"/>
      <c r="E57" s="84"/>
      <c r="F57" s="7"/>
      <c r="G57" s="8"/>
      <c r="H57" s="18"/>
      <c r="I57" s="18"/>
      <c r="J57" s="18"/>
      <c r="K57" s="19"/>
      <c r="L57" s="20"/>
      <c r="M57" s="32"/>
    </row>
    <row r="58" spans="2:13" ht="21" x14ac:dyDescent="0.25">
      <c r="B58" s="13"/>
      <c r="C58" s="16"/>
      <c r="D58" s="16"/>
      <c r="E58" s="16"/>
      <c r="H58" s="37"/>
      <c r="I58" s="37"/>
      <c r="J58" s="37"/>
      <c r="K58" s="38"/>
      <c r="L58" s="38"/>
      <c r="M58" s="32"/>
    </row>
    <row r="59" spans="2:13" ht="21" x14ac:dyDescent="0.25">
      <c r="B59" s="13"/>
      <c r="C59" s="16"/>
      <c r="D59" s="16"/>
      <c r="E59" s="16"/>
      <c r="H59" s="37"/>
      <c r="I59" s="37"/>
      <c r="J59" s="37"/>
      <c r="K59" s="38"/>
      <c r="L59" s="38"/>
      <c r="M59" s="32"/>
    </row>
    <row r="60" spans="2:13" ht="21" x14ac:dyDescent="0.25">
      <c r="B60" s="13"/>
      <c r="C60" s="16"/>
      <c r="D60" s="16"/>
      <c r="E60" s="16"/>
      <c r="H60" s="37"/>
      <c r="I60" s="37"/>
      <c r="J60" s="37"/>
      <c r="K60" s="38"/>
      <c r="L60" s="38"/>
      <c r="M60" s="32"/>
    </row>
    <row r="61" spans="2:13" ht="21.75" thickBot="1" x14ac:dyDescent="0.3">
      <c r="B61" s="13"/>
      <c r="C61" s="16"/>
      <c r="D61" s="16"/>
      <c r="E61" s="16"/>
      <c r="H61" s="37"/>
      <c r="I61" s="37"/>
      <c r="J61" s="37"/>
      <c r="K61" s="38"/>
      <c r="L61" s="38"/>
      <c r="M61" s="32"/>
    </row>
    <row r="62" spans="2:13" ht="20.25" customHeight="1" x14ac:dyDescent="0.25">
      <c r="B62" s="13"/>
      <c r="C62" s="76" t="s">
        <v>93</v>
      </c>
      <c r="D62" s="77"/>
      <c r="E62" s="78"/>
      <c r="F62" s="85" t="s">
        <v>92</v>
      </c>
      <c r="G62" s="86"/>
      <c r="H62" s="86"/>
      <c r="I62" s="86"/>
      <c r="J62" s="86"/>
      <c r="K62" s="86"/>
      <c r="L62" s="87"/>
      <c r="M62" s="28"/>
    </row>
    <row r="63" spans="2:13" ht="19.5" customHeight="1" thickBot="1" x14ac:dyDescent="0.3">
      <c r="B63" s="13"/>
      <c r="C63" s="79"/>
      <c r="D63" s="80"/>
      <c r="E63" s="81"/>
      <c r="F63" s="88"/>
      <c r="G63" s="89"/>
      <c r="H63" s="89"/>
      <c r="I63" s="89"/>
      <c r="J63" s="89"/>
      <c r="K63" s="89"/>
      <c r="L63" s="91"/>
      <c r="M63" s="28"/>
    </row>
    <row r="64" spans="2:13" ht="15" customHeight="1" thickTop="1" x14ac:dyDescent="0.25">
      <c r="B64" s="13"/>
      <c r="C64" s="79"/>
      <c r="D64" s="80"/>
      <c r="E64" s="81"/>
      <c r="F64" s="5"/>
      <c r="G64" s="15"/>
      <c r="H64" s="92" t="s">
        <v>1</v>
      </c>
      <c r="I64" s="92"/>
      <c r="J64" s="92"/>
      <c r="K64" s="94">
        <v>5</v>
      </c>
      <c r="L64" s="156" t="s">
        <v>3</v>
      </c>
      <c r="M64" s="10"/>
    </row>
    <row r="65" spans="2:22" ht="15" customHeight="1" x14ac:dyDescent="0.25">
      <c r="B65" s="13"/>
      <c r="C65" s="79"/>
      <c r="D65" s="80"/>
      <c r="E65" s="81"/>
      <c r="F65" s="6"/>
      <c r="G65" s="15"/>
      <c r="H65" s="93"/>
      <c r="I65" s="93"/>
      <c r="J65" s="93"/>
      <c r="K65" s="95"/>
      <c r="L65" s="97"/>
      <c r="M65" s="10"/>
    </row>
    <row r="66" spans="2:22" ht="15" customHeight="1" x14ac:dyDescent="0.25">
      <c r="B66" s="13"/>
      <c r="C66" s="79"/>
      <c r="D66" s="80"/>
      <c r="E66" s="81"/>
      <c r="F66" s="5"/>
      <c r="G66" s="15"/>
      <c r="H66" s="93"/>
      <c r="I66" s="93"/>
      <c r="J66" s="93"/>
      <c r="K66" s="95"/>
      <c r="L66" s="97"/>
      <c r="M66" s="10"/>
    </row>
    <row r="67" spans="2:22" ht="15" customHeight="1" thickBot="1" x14ac:dyDescent="0.3">
      <c r="B67" s="13"/>
      <c r="C67" s="79"/>
      <c r="D67" s="80"/>
      <c r="E67" s="81"/>
      <c r="F67" s="5"/>
      <c r="G67" s="15"/>
      <c r="H67" s="93"/>
      <c r="I67" s="93"/>
      <c r="J67" s="93"/>
      <c r="K67" s="175"/>
      <c r="L67" s="97"/>
      <c r="M67" s="10"/>
    </row>
    <row r="68" spans="2:22" ht="15" customHeight="1" thickTop="1" x14ac:dyDescent="0.25">
      <c r="B68" s="13"/>
      <c r="C68" s="79"/>
      <c r="D68" s="80"/>
      <c r="E68" s="81"/>
      <c r="F68" s="5"/>
      <c r="G68" s="15"/>
      <c r="H68" s="98" t="s">
        <v>156</v>
      </c>
      <c r="I68" s="98"/>
      <c r="J68" s="99"/>
      <c r="K68" s="151">
        <v>25</v>
      </c>
      <c r="L68" s="157" t="s">
        <v>3</v>
      </c>
      <c r="M68" s="10"/>
    </row>
    <row r="69" spans="2:22" ht="15" customHeight="1" x14ac:dyDescent="0.25">
      <c r="B69" s="13"/>
      <c r="C69" s="79"/>
      <c r="D69" s="80"/>
      <c r="E69" s="81"/>
      <c r="F69" s="5"/>
      <c r="G69" s="15"/>
      <c r="H69" s="98"/>
      <c r="I69" s="98"/>
      <c r="J69" s="99"/>
      <c r="K69" s="152"/>
      <c r="L69" s="103"/>
      <c r="M69" s="10"/>
    </row>
    <row r="70" spans="2:22" ht="15" customHeight="1" x14ac:dyDescent="0.25">
      <c r="B70" s="13"/>
      <c r="C70" s="79"/>
      <c r="D70" s="80"/>
      <c r="E70" s="81"/>
      <c r="F70" s="5"/>
      <c r="G70" s="15"/>
      <c r="H70" s="98"/>
      <c r="I70" s="98"/>
      <c r="J70" s="99"/>
      <c r="K70" s="152"/>
      <c r="L70" s="103"/>
      <c r="M70" s="10"/>
    </row>
    <row r="71" spans="2:22" ht="15" customHeight="1" thickBot="1" x14ac:dyDescent="0.3">
      <c r="B71" s="13"/>
      <c r="C71" s="79"/>
      <c r="D71" s="80"/>
      <c r="E71" s="81"/>
      <c r="F71" s="5"/>
      <c r="G71" s="15"/>
      <c r="H71" s="98"/>
      <c r="I71" s="98"/>
      <c r="J71" s="99"/>
      <c r="K71" s="153"/>
      <c r="L71" s="103"/>
      <c r="M71" s="10"/>
    </row>
    <row r="72" spans="2:22" ht="19.5" customHeight="1" thickTop="1" x14ac:dyDescent="0.25">
      <c r="B72" s="13"/>
      <c r="C72" s="79"/>
      <c r="D72" s="80"/>
      <c r="E72" s="81"/>
      <c r="F72" s="5"/>
      <c r="G72" s="15"/>
      <c r="H72" s="104" t="s">
        <v>94</v>
      </c>
      <c r="I72" s="104"/>
      <c r="J72" s="104"/>
      <c r="K72" s="105">
        <f>IF(K64="","",IF(K64/K68*100&gt;100,5,IF(AND(K64/K68*100&gt;75,K64/K68*100&lt;=100),4,IF(AND(K64/K68*100&gt;50,K64/K68*100&lt;=75),3,IF(AND(K64/K68*100&gt;25,K64/K68*100&lt;=50),2,IF(K64/K68*100&lt;=25,1,))))))</f>
        <v>1</v>
      </c>
      <c r="L72" s="106"/>
      <c r="M72" s="17"/>
    </row>
    <row r="73" spans="2:22" ht="21" x14ac:dyDescent="0.25">
      <c r="B73" s="13"/>
      <c r="C73" s="79"/>
      <c r="D73" s="80"/>
      <c r="E73" s="81"/>
      <c r="F73" s="5"/>
      <c r="G73" s="15"/>
      <c r="H73" s="104"/>
      <c r="I73" s="104"/>
      <c r="J73" s="104"/>
      <c r="K73" s="107"/>
      <c r="L73" s="106"/>
      <c r="M73" s="17"/>
      <c r="U73" s="2"/>
      <c r="V73" s="3"/>
    </row>
    <row r="74" spans="2:22" ht="15.75" thickBot="1" x14ac:dyDescent="0.3">
      <c r="B74" s="13"/>
      <c r="C74" s="82"/>
      <c r="D74" s="83"/>
      <c r="E74" s="84"/>
      <c r="F74" s="7"/>
      <c r="G74" s="8"/>
      <c r="H74" s="8"/>
      <c r="I74" s="8"/>
      <c r="J74" s="8"/>
      <c r="K74" s="8"/>
      <c r="L74" s="9"/>
      <c r="M74" s="14"/>
      <c r="U74" s="4"/>
      <c r="V74" s="4"/>
    </row>
    <row r="75" spans="2:22" x14ac:dyDescent="0.25">
      <c r="B75" s="13"/>
      <c r="M75" s="14"/>
    </row>
    <row r="76" spans="2:22" x14ac:dyDescent="0.25">
      <c r="B76" s="13"/>
      <c r="M76" s="14"/>
    </row>
    <row r="77" spans="2:22" x14ac:dyDescent="0.25">
      <c r="B77" s="13"/>
      <c r="M77" s="14"/>
    </row>
    <row r="78" spans="2:22" ht="15.75" thickBot="1" x14ac:dyDescent="0.3">
      <c r="B78" s="13"/>
      <c r="M78" s="14"/>
    </row>
    <row r="79" spans="2:22" ht="26.25" x14ac:dyDescent="0.25">
      <c r="B79" s="13"/>
      <c r="C79" s="76" t="s">
        <v>157</v>
      </c>
      <c r="D79" s="77"/>
      <c r="E79" s="78"/>
      <c r="F79" s="85" t="s">
        <v>160</v>
      </c>
      <c r="G79" s="86"/>
      <c r="H79" s="86"/>
      <c r="I79" s="86"/>
      <c r="J79" s="86"/>
      <c r="K79" s="86"/>
      <c r="L79" s="87"/>
      <c r="M79" s="39"/>
    </row>
    <row r="80" spans="2:22" ht="27" thickBot="1" x14ac:dyDescent="0.3">
      <c r="B80" s="13"/>
      <c r="C80" s="79"/>
      <c r="D80" s="80"/>
      <c r="E80" s="81"/>
      <c r="F80" s="88"/>
      <c r="G80" s="89"/>
      <c r="H80" s="89"/>
      <c r="I80" s="89"/>
      <c r="J80" s="89"/>
      <c r="K80" s="89"/>
      <c r="L80" s="91"/>
      <c r="M80" s="39"/>
    </row>
    <row r="81" spans="2:13" ht="27" thickTop="1" x14ac:dyDescent="0.25">
      <c r="B81" s="13"/>
      <c r="C81" s="79"/>
      <c r="D81" s="80"/>
      <c r="E81" s="81"/>
      <c r="F81" s="5"/>
      <c r="G81" s="15"/>
      <c r="H81" s="92" t="s">
        <v>1</v>
      </c>
      <c r="I81" s="92"/>
      <c r="J81" s="92"/>
      <c r="K81" s="94">
        <v>451</v>
      </c>
      <c r="L81" s="156" t="s">
        <v>159</v>
      </c>
      <c r="M81" s="39"/>
    </row>
    <row r="82" spans="2:13" ht="26.25" x14ac:dyDescent="0.25">
      <c r="B82" s="13"/>
      <c r="C82" s="79"/>
      <c r="D82" s="80"/>
      <c r="E82" s="81"/>
      <c r="F82" s="6"/>
      <c r="G82" s="15"/>
      <c r="H82" s="93"/>
      <c r="I82" s="93"/>
      <c r="J82" s="93"/>
      <c r="K82" s="95"/>
      <c r="L82" s="97"/>
      <c r="M82" s="39"/>
    </row>
    <row r="83" spans="2:13" ht="26.25" x14ac:dyDescent="0.25">
      <c r="B83" s="13"/>
      <c r="C83" s="79"/>
      <c r="D83" s="80"/>
      <c r="E83" s="81"/>
      <c r="F83" s="5"/>
      <c r="G83" s="15"/>
      <c r="H83" s="93"/>
      <c r="I83" s="93"/>
      <c r="J83" s="93"/>
      <c r="K83" s="95"/>
      <c r="L83" s="97"/>
      <c r="M83" s="39"/>
    </row>
    <row r="84" spans="2:13" ht="15.75" thickBot="1" x14ac:dyDescent="0.3">
      <c r="B84" s="13"/>
      <c r="C84" s="79"/>
      <c r="D84" s="80"/>
      <c r="E84" s="81"/>
      <c r="F84" s="5"/>
      <c r="G84" s="15"/>
      <c r="H84" s="93"/>
      <c r="I84" s="93"/>
      <c r="J84" s="93"/>
      <c r="K84" s="96"/>
      <c r="L84" s="97"/>
      <c r="M84" s="14"/>
    </row>
    <row r="85" spans="2:13" ht="15.75" customHeight="1" thickTop="1" x14ac:dyDescent="0.25">
      <c r="B85" s="13"/>
      <c r="C85" s="79"/>
      <c r="D85" s="80"/>
      <c r="E85" s="81"/>
      <c r="F85" s="5"/>
      <c r="G85" s="15"/>
      <c r="H85" s="98" t="s">
        <v>156</v>
      </c>
      <c r="I85" s="98"/>
      <c r="J85" s="99"/>
      <c r="K85" s="183">
        <v>300</v>
      </c>
      <c r="L85" s="157" t="s">
        <v>159</v>
      </c>
      <c r="M85" s="14"/>
    </row>
    <row r="86" spans="2:13" ht="15" customHeight="1" x14ac:dyDescent="0.25">
      <c r="B86" s="13"/>
      <c r="C86" s="79"/>
      <c r="D86" s="80"/>
      <c r="E86" s="81"/>
      <c r="F86" s="5"/>
      <c r="G86" s="15"/>
      <c r="H86" s="98"/>
      <c r="I86" s="98"/>
      <c r="J86" s="99"/>
      <c r="K86" s="184"/>
      <c r="L86" s="103"/>
      <c r="M86" s="14"/>
    </row>
    <row r="87" spans="2:13" ht="15" customHeight="1" x14ac:dyDescent="0.25">
      <c r="B87" s="13"/>
      <c r="C87" s="79"/>
      <c r="D87" s="80"/>
      <c r="E87" s="81"/>
      <c r="F87" s="5"/>
      <c r="G87" s="15"/>
      <c r="H87" s="98"/>
      <c r="I87" s="98"/>
      <c r="J87" s="99"/>
      <c r="K87" s="184"/>
      <c r="L87" s="103"/>
      <c r="M87" s="14"/>
    </row>
    <row r="88" spans="2:13" ht="15.75" customHeight="1" x14ac:dyDescent="0.25">
      <c r="B88" s="13"/>
      <c r="C88" s="79"/>
      <c r="D88" s="80"/>
      <c r="E88" s="81"/>
      <c r="F88" s="5"/>
      <c r="G88" s="15"/>
      <c r="H88" s="98"/>
      <c r="I88" s="98"/>
      <c r="J88" s="99"/>
      <c r="K88" s="184"/>
      <c r="L88" s="103"/>
      <c r="M88" s="14"/>
    </row>
    <row r="89" spans="2:13" x14ac:dyDescent="0.25">
      <c r="B89" s="13"/>
      <c r="C89" s="79"/>
      <c r="D89" s="80"/>
      <c r="E89" s="81"/>
      <c r="F89" s="5"/>
      <c r="G89" s="15"/>
      <c r="H89" s="104" t="s">
        <v>158</v>
      </c>
      <c r="I89" s="104"/>
      <c r="J89" s="104"/>
      <c r="K89" s="105">
        <f>IF(K81="","",IF(K81/K85*100&lt;=100,5,IF(AND(K81/K85*100&gt;100,K81/K85*100&lt;=150),4,IF(AND(K81/K85*100&gt;150,K81/K85*100&lt;=200),3,IF(AND(K81/K85*100&gt;200,K81/K85*100&lt;=250),2,IF(K81/K85*100&gt;250,1,))))))</f>
        <v>3</v>
      </c>
      <c r="L89" s="106"/>
      <c r="M89" s="14"/>
    </row>
    <row r="90" spans="2:13" x14ac:dyDescent="0.25">
      <c r="B90" s="13"/>
      <c r="C90" s="79"/>
      <c r="D90" s="80"/>
      <c r="E90" s="81"/>
      <c r="F90" s="5"/>
      <c r="G90" s="15"/>
      <c r="H90" s="104"/>
      <c r="I90" s="104"/>
      <c r="J90" s="104"/>
      <c r="K90" s="107"/>
      <c r="L90" s="106"/>
      <c r="M90" s="14"/>
    </row>
    <row r="91" spans="2:13" ht="15.75" thickBot="1" x14ac:dyDescent="0.3">
      <c r="B91" s="13"/>
      <c r="C91" s="82"/>
      <c r="D91" s="83"/>
      <c r="E91" s="84"/>
      <c r="F91" s="7"/>
      <c r="G91" s="8"/>
      <c r="H91" s="8"/>
      <c r="I91" s="8"/>
      <c r="J91" s="8"/>
      <c r="K91" s="8"/>
      <c r="L91" s="9"/>
      <c r="M91" s="14"/>
    </row>
    <row r="92" spans="2:13" x14ac:dyDescent="0.25">
      <c r="B92" s="13"/>
      <c r="M92" s="14"/>
    </row>
    <row r="93" spans="2:13" ht="15.75" thickBot="1" x14ac:dyDescent="0.3">
      <c r="B93" s="29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1"/>
    </row>
  </sheetData>
  <mergeCells count="53">
    <mergeCell ref="C79:E91"/>
    <mergeCell ref="F79:L80"/>
    <mergeCell ref="H81:J84"/>
    <mergeCell ref="K81:K84"/>
    <mergeCell ref="L81:L84"/>
    <mergeCell ref="H85:J88"/>
    <mergeCell ref="K85:K88"/>
    <mergeCell ref="L85:L88"/>
    <mergeCell ref="H89:J90"/>
    <mergeCell ref="K89:L90"/>
    <mergeCell ref="C45:E57"/>
    <mergeCell ref="F45:L46"/>
    <mergeCell ref="H47:J50"/>
    <mergeCell ref="K47:K50"/>
    <mergeCell ref="L47:L50"/>
    <mergeCell ref="H51:J54"/>
    <mergeCell ref="K51:K54"/>
    <mergeCell ref="L51:L54"/>
    <mergeCell ref="H55:J56"/>
    <mergeCell ref="K55:L56"/>
    <mergeCell ref="C28:E40"/>
    <mergeCell ref="F28:L29"/>
    <mergeCell ref="H30:J33"/>
    <mergeCell ref="K30:K33"/>
    <mergeCell ref="L30:L33"/>
    <mergeCell ref="H34:J37"/>
    <mergeCell ref="K34:K37"/>
    <mergeCell ref="L34:L37"/>
    <mergeCell ref="H38:J39"/>
    <mergeCell ref="K38:L39"/>
    <mergeCell ref="C3:E7"/>
    <mergeCell ref="F3:I7"/>
    <mergeCell ref="J3:L7"/>
    <mergeCell ref="C11:E23"/>
    <mergeCell ref="F11:L12"/>
    <mergeCell ref="H13:J16"/>
    <mergeCell ref="K13:K16"/>
    <mergeCell ref="L13:L16"/>
    <mergeCell ref="H17:J20"/>
    <mergeCell ref="K17:K20"/>
    <mergeCell ref="L17:L20"/>
    <mergeCell ref="H21:J22"/>
    <mergeCell ref="K21:L22"/>
    <mergeCell ref="C62:E74"/>
    <mergeCell ref="F62:L63"/>
    <mergeCell ref="H64:J67"/>
    <mergeCell ref="K64:K67"/>
    <mergeCell ref="L64:L67"/>
    <mergeCell ref="H68:J71"/>
    <mergeCell ref="K68:K71"/>
    <mergeCell ref="L68:L71"/>
    <mergeCell ref="H72:J73"/>
    <mergeCell ref="K72:L73"/>
  </mergeCells>
  <conditionalFormatting sqref="J3">
    <cfRule type="cellIs" dxfId="4" priority="1" operator="between">
      <formula>4.5</formula>
      <formula>5</formula>
    </cfRule>
    <cfRule type="cellIs" dxfId="3" priority="2" operator="between">
      <formula>3.5</formula>
      <formula>4.4</formula>
    </cfRule>
    <cfRule type="cellIs" dxfId="2" priority="3" operator="between">
      <formula>2.5</formula>
      <formula>3.4</formula>
    </cfRule>
    <cfRule type="cellIs" dxfId="1" priority="4" operator="between">
      <formula>1.5</formula>
      <formula>2.4</formula>
    </cfRule>
    <cfRule type="cellIs" dxfId="0" priority="5" operator="between">
      <formula>1</formula>
      <formula>1.4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9D1EB-912D-4112-A82D-4EA8278CB8D3}">
  <dimension ref="B10:J1019"/>
  <sheetViews>
    <sheetView showGridLines="0" workbookViewId="0">
      <selection activeCell="H16" sqref="H16"/>
    </sheetView>
  </sheetViews>
  <sheetFormatPr defaultRowHeight="15" x14ac:dyDescent="0.25"/>
  <cols>
    <col min="3" max="3" width="9.140625" hidden="1" customWidth="1"/>
    <col min="5" max="5" width="9" customWidth="1"/>
    <col min="10" max="10" width="16.42578125" bestFit="1" customWidth="1"/>
  </cols>
  <sheetData>
    <row r="10" spans="2:10" ht="15.75" thickBot="1" x14ac:dyDescent="0.3"/>
    <row r="11" spans="2:10" x14ac:dyDescent="0.25">
      <c r="B11" s="85" t="s">
        <v>1234</v>
      </c>
      <c r="C11" s="86"/>
      <c r="D11" s="86"/>
      <c r="E11" s="86"/>
      <c r="F11" s="86"/>
      <c r="G11" s="86"/>
      <c r="H11" s="87"/>
    </row>
    <row r="12" spans="2:10" ht="41.25" customHeight="1" thickBot="1" x14ac:dyDescent="0.3">
      <c r="B12" s="88"/>
      <c r="C12" s="89"/>
      <c r="D12" s="89"/>
      <c r="E12" s="89"/>
      <c r="F12" s="89"/>
      <c r="G12" s="89"/>
      <c r="H12" s="91"/>
    </row>
    <row r="13" spans="2:10" ht="20.25" customHeight="1" x14ac:dyDescent="0.25">
      <c r="B13" s="56"/>
      <c r="C13" s="56"/>
      <c r="D13" s="56"/>
      <c r="E13" s="56"/>
      <c r="F13" s="56"/>
      <c r="G13" s="56"/>
      <c r="H13" s="56"/>
    </row>
    <row r="14" spans="2:10" ht="20.25" customHeight="1" x14ac:dyDescent="0.25">
      <c r="B14" s="56"/>
      <c r="C14" s="56"/>
      <c r="D14" s="56"/>
      <c r="E14" s="56"/>
      <c r="F14" s="56"/>
      <c r="G14" s="56"/>
      <c r="H14" s="56"/>
    </row>
    <row r="15" spans="2:10" ht="69" customHeight="1" x14ac:dyDescent="0.25">
      <c r="B15" s="104" t="s">
        <v>1233</v>
      </c>
      <c r="C15" s="104"/>
      <c r="D15" s="104"/>
      <c r="E15" s="70">
        <f>F17/D17/D17*100</f>
        <v>18.402777777777779</v>
      </c>
      <c r="F15" s="55" t="s">
        <v>3</v>
      </c>
      <c r="G15" s="56"/>
    </row>
    <row r="16" spans="2:10" ht="12.75" customHeight="1" x14ac:dyDescent="0.25">
      <c r="F16" s="60"/>
      <c r="G16" s="60"/>
      <c r="H16" s="60"/>
      <c r="I16" s="61"/>
      <c r="J16" s="59"/>
    </row>
    <row r="17" spans="3:10" ht="16.5" hidden="1" customHeight="1" x14ac:dyDescent="0.35">
      <c r="C17" s="64" t="s">
        <v>1230</v>
      </c>
      <c r="D17" s="65">
        <f>SUM(E20:E1019)</f>
        <v>24</v>
      </c>
      <c r="E17" s="65" t="s">
        <v>1231</v>
      </c>
      <c r="F17" s="66">
        <f>SUM(C20:C1019)</f>
        <v>106</v>
      </c>
      <c r="G17" s="60"/>
      <c r="H17" s="60"/>
      <c r="I17" s="61"/>
      <c r="J17" s="59"/>
    </row>
    <row r="18" spans="3:10" ht="15" customHeight="1" x14ac:dyDescent="0.25">
      <c r="F18" s="60"/>
      <c r="G18" s="60"/>
      <c r="H18" s="60"/>
      <c r="I18" s="61"/>
      <c r="J18" s="59"/>
    </row>
    <row r="19" spans="3:10" ht="15" customHeight="1" x14ac:dyDescent="0.25">
      <c r="F19" s="60"/>
      <c r="G19" s="60"/>
      <c r="H19" s="60"/>
      <c r="I19" s="61"/>
      <c r="J19" s="59"/>
    </row>
    <row r="20" spans="3:10" ht="19.5" customHeight="1" x14ac:dyDescent="0.35">
      <c r="C20">
        <f>E20^2</f>
        <v>4</v>
      </c>
      <c r="D20" s="63" t="s">
        <v>230</v>
      </c>
      <c r="E20" s="67">
        <v>2</v>
      </c>
      <c r="F20" s="68" t="s">
        <v>229</v>
      </c>
      <c r="G20" s="60"/>
      <c r="H20" s="60"/>
      <c r="I20" s="61"/>
      <c r="J20" s="59"/>
    </row>
    <row r="21" spans="3:10" ht="15.75" customHeight="1" x14ac:dyDescent="0.35">
      <c r="C21">
        <f t="shared" ref="C21:C84" si="0">E21^2</f>
        <v>9</v>
      </c>
      <c r="D21" s="63" t="s">
        <v>231</v>
      </c>
      <c r="E21" s="67">
        <v>3</v>
      </c>
      <c r="F21" s="68" t="s">
        <v>229</v>
      </c>
      <c r="G21" s="62"/>
      <c r="H21" s="62"/>
      <c r="I21" s="61"/>
      <c r="J21" s="59"/>
    </row>
    <row r="22" spans="3:10" ht="15" customHeight="1" x14ac:dyDescent="0.35">
      <c r="C22">
        <f t="shared" si="0"/>
        <v>16</v>
      </c>
      <c r="D22" s="63" t="s">
        <v>232</v>
      </c>
      <c r="E22" s="67">
        <v>4</v>
      </c>
      <c r="F22" s="68" t="s">
        <v>1232</v>
      </c>
      <c r="G22" s="62"/>
      <c r="H22" s="62"/>
      <c r="I22" s="61"/>
      <c r="J22" s="59"/>
    </row>
    <row r="23" spans="3:10" ht="15" customHeight="1" x14ac:dyDescent="0.35">
      <c r="C23">
        <f t="shared" si="0"/>
        <v>25</v>
      </c>
      <c r="D23" s="63" t="s">
        <v>233</v>
      </c>
      <c r="E23" s="67">
        <v>5</v>
      </c>
      <c r="F23" s="68" t="s">
        <v>1232</v>
      </c>
      <c r="G23" s="62"/>
      <c r="H23" s="62"/>
      <c r="I23" s="61"/>
      <c r="J23" s="59"/>
    </row>
    <row r="24" spans="3:10" ht="15" customHeight="1" x14ac:dyDescent="0.35">
      <c r="C24">
        <f t="shared" si="0"/>
        <v>36</v>
      </c>
      <c r="D24" s="63" t="s">
        <v>234</v>
      </c>
      <c r="E24" s="67">
        <v>6</v>
      </c>
      <c r="F24" s="68" t="s">
        <v>1232</v>
      </c>
      <c r="G24" s="62"/>
      <c r="H24" s="62"/>
      <c r="I24" s="61"/>
      <c r="J24" s="59"/>
    </row>
    <row r="25" spans="3:10" ht="15" customHeight="1" x14ac:dyDescent="0.35">
      <c r="C25">
        <f t="shared" si="0"/>
        <v>16</v>
      </c>
      <c r="D25" s="63" t="s">
        <v>235</v>
      </c>
      <c r="E25" s="67">
        <v>4</v>
      </c>
      <c r="F25" s="68" t="s">
        <v>1232</v>
      </c>
      <c r="G25" s="57"/>
      <c r="H25" s="57"/>
      <c r="I25" s="58"/>
      <c r="J25" s="59"/>
    </row>
    <row r="26" spans="3:10" ht="15" customHeight="1" x14ac:dyDescent="0.35">
      <c r="C26">
        <f t="shared" si="0"/>
        <v>0</v>
      </c>
      <c r="D26" s="63" t="s">
        <v>236</v>
      </c>
      <c r="E26" s="67"/>
      <c r="F26" s="68" t="s">
        <v>1232</v>
      </c>
      <c r="G26" s="57"/>
      <c r="H26" s="57"/>
      <c r="I26" s="58"/>
      <c r="J26" s="59"/>
    </row>
    <row r="27" spans="3:10" ht="15" customHeight="1" x14ac:dyDescent="0.35">
      <c r="C27">
        <f t="shared" si="0"/>
        <v>0</v>
      </c>
      <c r="D27" s="63" t="s">
        <v>237</v>
      </c>
      <c r="E27" s="67"/>
      <c r="F27" s="68" t="s">
        <v>1232</v>
      </c>
      <c r="G27" s="57"/>
      <c r="H27" s="57"/>
      <c r="I27" s="58"/>
      <c r="J27" s="59"/>
    </row>
    <row r="28" spans="3:10" ht="15" customHeight="1" x14ac:dyDescent="0.35">
      <c r="C28">
        <f t="shared" si="0"/>
        <v>0</v>
      </c>
      <c r="D28" s="63" t="s">
        <v>238</v>
      </c>
      <c r="E28" s="67"/>
      <c r="F28" s="68" t="s">
        <v>1232</v>
      </c>
      <c r="G28" s="57"/>
      <c r="H28" s="57"/>
      <c r="I28" s="58"/>
      <c r="J28" s="59"/>
    </row>
    <row r="29" spans="3:10" ht="18" x14ac:dyDescent="0.35">
      <c r="C29">
        <f t="shared" si="0"/>
        <v>0</v>
      </c>
      <c r="D29" s="63" t="s">
        <v>239</v>
      </c>
      <c r="E29" s="69"/>
      <c r="F29" s="68" t="s">
        <v>1232</v>
      </c>
    </row>
    <row r="30" spans="3:10" ht="18" x14ac:dyDescent="0.35">
      <c r="C30">
        <f t="shared" si="0"/>
        <v>0</v>
      </c>
      <c r="D30" s="63" t="s">
        <v>240</v>
      </c>
      <c r="E30" s="67"/>
      <c r="F30" s="68" t="s">
        <v>1232</v>
      </c>
    </row>
    <row r="31" spans="3:10" ht="18" x14ac:dyDescent="0.35">
      <c r="C31">
        <f t="shared" si="0"/>
        <v>0</v>
      </c>
      <c r="D31" s="63" t="s">
        <v>241</v>
      </c>
      <c r="E31" s="67"/>
      <c r="F31" s="68" t="s">
        <v>1232</v>
      </c>
    </row>
    <row r="32" spans="3:10" ht="18" x14ac:dyDescent="0.35">
      <c r="C32">
        <f t="shared" si="0"/>
        <v>0</v>
      </c>
      <c r="D32" s="63" t="s">
        <v>242</v>
      </c>
      <c r="E32" s="67"/>
      <c r="F32" s="68" t="s">
        <v>1232</v>
      </c>
    </row>
    <row r="33" spans="3:6" ht="18" x14ac:dyDescent="0.35">
      <c r="C33">
        <f t="shared" si="0"/>
        <v>0</v>
      </c>
      <c r="D33" s="63" t="s">
        <v>243</v>
      </c>
      <c r="E33" s="67"/>
      <c r="F33" s="68" t="s">
        <v>1232</v>
      </c>
    </row>
    <row r="34" spans="3:6" ht="18" x14ac:dyDescent="0.35">
      <c r="C34">
        <f t="shared" si="0"/>
        <v>0</v>
      </c>
      <c r="D34" s="63" t="s">
        <v>244</v>
      </c>
      <c r="E34" s="67"/>
      <c r="F34" s="68" t="s">
        <v>1232</v>
      </c>
    </row>
    <row r="35" spans="3:6" ht="18" x14ac:dyDescent="0.35">
      <c r="C35">
        <f t="shared" si="0"/>
        <v>0</v>
      </c>
      <c r="D35" s="63" t="s">
        <v>245</v>
      </c>
      <c r="E35" s="67"/>
      <c r="F35" s="68" t="s">
        <v>1232</v>
      </c>
    </row>
    <row r="36" spans="3:6" ht="18" x14ac:dyDescent="0.35">
      <c r="C36">
        <f t="shared" si="0"/>
        <v>0</v>
      </c>
      <c r="D36" s="63" t="s">
        <v>246</v>
      </c>
      <c r="E36" s="67"/>
      <c r="F36" s="68" t="s">
        <v>1232</v>
      </c>
    </row>
    <row r="37" spans="3:6" ht="18" x14ac:dyDescent="0.35">
      <c r="C37">
        <f t="shared" si="0"/>
        <v>0</v>
      </c>
      <c r="D37" s="63" t="s">
        <v>247</v>
      </c>
      <c r="E37" s="67"/>
      <c r="F37" s="68" t="s">
        <v>1232</v>
      </c>
    </row>
    <row r="38" spans="3:6" ht="18" x14ac:dyDescent="0.35">
      <c r="C38">
        <f t="shared" si="0"/>
        <v>0</v>
      </c>
      <c r="D38" s="63" t="s">
        <v>248</v>
      </c>
      <c r="E38" s="67"/>
      <c r="F38" s="68" t="s">
        <v>1232</v>
      </c>
    </row>
    <row r="39" spans="3:6" ht="18" x14ac:dyDescent="0.35">
      <c r="C39">
        <f t="shared" si="0"/>
        <v>0</v>
      </c>
      <c r="D39" s="63" t="s">
        <v>249</v>
      </c>
      <c r="E39" s="67"/>
      <c r="F39" s="68" t="s">
        <v>1232</v>
      </c>
    </row>
    <row r="40" spans="3:6" ht="18" x14ac:dyDescent="0.35">
      <c r="C40">
        <f t="shared" si="0"/>
        <v>0</v>
      </c>
      <c r="D40" s="63" t="s">
        <v>250</v>
      </c>
      <c r="E40" s="67"/>
      <c r="F40" s="68" t="s">
        <v>1232</v>
      </c>
    </row>
    <row r="41" spans="3:6" ht="18" x14ac:dyDescent="0.35">
      <c r="C41">
        <f t="shared" si="0"/>
        <v>0</v>
      </c>
      <c r="D41" s="63" t="s">
        <v>251</v>
      </c>
      <c r="E41" s="67"/>
      <c r="F41" s="68" t="s">
        <v>1232</v>
      </c>
    </row>
    <row r="42" spans="3:6" ht="18" x14ac:dyDescent="0.35">
      <c r="C42">
        <f t="shared" si="0"/>
        <v>0</v>
      </c>
      <c r="D42" s="63" t="s">
        <v>252</v>
      </c>
      <c r="E42" s="67"/>
      <c r="F42" s="68" t="s">
        <v>1232</v>
      </c>
    </row>
    <row r="43" spans="3:6" ht="18" x14ac:dyDescent="0.35">
      <c r="C43">
        <f t="shared" si="0"/>
        <v>0</v>
      </c>
      <c r="D43" s="63" t="s">
        <v>253</v>
      </c>
      <c r="E43" s="67"/>
      <c r="F43" s="68" t="s">
        <v>1232</v>
      </c>
    </row>
    <row r="44" spans="3:6" ht="18" x14ac:dyDescent="0.35">
      <c r="C44">
        <f t="shared" si="0"/>
        <v>0</v>
      </c>
      <c r="D44" s="63" t="s">
        <v>254</v>
      </c>
      <c r="E44" s="67"/>
      <c r="F44" s="68" t="s">
        <v>1232</v>
      </c>
    </row>
    <row r="45" spans="3:6" ht="18" x14ac:dyDescent="0.35">
      <c r="C45">
        <f t="shared" si="0"/>
        <v>0</v>
      </c>
      <c r="D45" s="63" t="s">
        <v>255</v>
      </c>
      <c r="E45" s="67"/>
      <c r="F45" s="68" t="s">
        <v>1232</v>
      </c>
    </row>
    <row r="46" spans="3:6" ht="18" x14ac:dyDescent="0.35">
      <c r="C46">
        <f t="shared" si="0"/>
        <v>0</v>
      </c>
      <c r="D46" s="63" t="s">
        <v>256</v>
      </c>
      <c r="E46" s="67"/>
      <c r="F46" s="68" t="s">
        <v>1232</v>
      </c>
    </row>
    <row r="47" spans="3:6" ht="18" x14ac:dyDescent="0.35">
      <c r="C47">
        <f t="shared" si="0"/>
        <v>0</v>
      </c>
      <c r="D47" s="63" t="s">
        <v>257</v>
      </c>
      <c r="E47" s="67"/>
      <c r="F47" s="68" t="s">
        <v>1232</v>
      </c>
    </row>
    <row r="48" spans="3:6" ht="18" x14ac:dyDescent="0.35">
      <c r="C48">
        <f t="shared" si="0"/>
        <v>0</v>
      </c>
      <c r="D48" s="63" t="s">
        <v>258</v>
      </c>
      <c r="E48" s="67"/>
      <c r="F48" s="68" t="s">
        <v>1232</v>
      </c>
    </row>
    <row r="49" spans="3:6" ht="18" x14ac:dyDescent="0.35">
      <c r="C49">
        <f t="shared" si="0"/>
        <v>0</v>
      </c>
      <c r="D49" s="63" t="s">
        <v>259</v>
      </c>
      <c r="E49" s="67"/>
      <c r="F49" s="68" t="s">
        <v>1232</v>
      </c>
    </row>
    <row r="50" spans="3:6" ht="18" x14ac:dyDescent="0.35">
      <c r="C50">
        <f t="shared" si="0"/>
        <v>0</v>
      </c>
      <c r="D50" s="63" t="s">
        <v>260</v>
      </c>
      <c r="E50" s="67"/>
      <c r="F50" s="68" t="s">
        <v>1232</v>
      </c>
    </row>
    <row r="51" spans="3:6" ht="18" x14ac:dyDescent="0.35">
      <c r="C51">
        <f t="shared" si="0"/>
        <v>0</v>
      </c>
      <c r="D51" s="63" t="s">
        <v>261</v>
      </c>
      <c r="E51" s="67"/>
      <c r="F51" s="68" t="s">
        <v>1232</v>
      </c>
    </row>
    <row r="52" spans="3:6" ht="18" x14ac:dyDescent="0.35">
      <c r="C52">
        <f t="shared" si="0"/>
        <v>0</v>
      </c>
      <c r="D52" s="63" t="s">
        <v>262</v>
      </c>
      <c r="E52" s="67"/>
      <c r="F52" s="68" t="s">
        <v>1232</v>
      </c>
    </row>
    <row r="53" spans="3:6" ht="18" x14ac:dyDescent="0.35">
      <c r="C53">
        <f t="shared" si="0"/>
        <v>0</v>
      </c>
      <c r="D53" s="63" t="s">
        <v>263</v>
      </c>
      <c r="E53" s="67"/>
      <c r="F53" s="68" t="s">
        <v>1232</v>
      </c>
    </row>
    <row r="54" spans="3:6" ht="18" x14ac:dyDescent="0.35">
      <c r="C54">
        <f t="shared" si="0"/>
        <v>0</v>
      </c>
      <c r="D54" s="63" t="s">
        <v>264</v>
      </c>
      <c r="E54" s="67"/>
      <c r="F54" s="68" t="s">
        <v>1232</v>
      </c>
    </row>
    <row r="55" spans="3:6" ht="18" x14ac:dyDescent="0.35">
      <c r="C55">
        <f t="shared" si="0"/>
        <v>0</v>
      </c>
      <c r="D55" s="63" t="s">
        <v>265</v>
      </c>
      <c r="E55" s="67"/>
      <c r="F55" s="68" t="s">
        <v>1232</v>
      </c>
    </row>
    <row r="56" spans="3:6" ht="18" x14ac:dyDescent="0.35">
      <c r="C56">
        <f t="shared" si="0"/>
        <v>0</v>
      </c>
      <c r="D56" s="63" t="s">
        <v>266</v>
      </c>
      <c r="E56" s="67"/>
      <c r="F56" s="68" t="s">
        <v>1232</v>
      </c>
    </row>
    <row r="57" spans="3:6" ht="18" x14ac:dyDescent="0.35">
      <c r="C57">
        <f t="shared" si="0"/>
        <v>0</v>
      </c>
      <c r="D57" s="63" t="s">
        <v>267</v>
      </c>
      <c r="E57" s="67"/>
      <c r="F57" s="68" t="s">
        <v>1232</v>
      </c>
    </row>
    <row r="58" spans="3:6" ht="18" x14ac:dyDescent="0.35">
      <c r="C58">
        <f t="shared" si="0"/>
        <v>0</v>
      </c>
      <c r="D58" s="63" t="s">
        <v>268</v>
      </c>
      <c r="E58" s="67"/>
      <c r="F58" s="68" t="s">
        <v>1232</v>
      </c>
    </row>
    <row r="59" spans="3:6" ht="18" x14ac:dyDescent="0.35">
      <c r="C59">
        <f t="shared" si="0"/>
        <v>0</v>
      </c>
      <c r="D59" s="63" t="s">
        <v>269</v>
      </c>
      <c r="E59" s="67"/>
      <c r="F59" s="68" t="s">
        <v>1232</v>
      </c>
    </row>
    <row r="60" spans="3:6" ht="18" x14ac:dyDescent="0.35">
      <c r="C60">
        <f t="shared" si="0"/>
        <v>0</v>
      </c>
      <c r="D60" s="63" t="s">
        <v>270</v>
      </c>
      <c r="E60" s="67"/>
      <c r="F60" s="68" t="s">
        <v>1232</v>
      </c>
    </row>
    <row r="61" spans="3:6" ht="18" x14ac:dyDescent="0.35">
      <c r="C61">
        <f t="shared" si="0"/>
        <v>0</v>
      </c>
      <c r="D61" s="63" t="s">
        <v>271</v>
      </c>
      <c r="E61" s="67"/>
      <c r="F61" s="68" t="s">
        <v>1232</v>
      </c>
    </row>
    <row r="62" spans="3:6" ht="18" x14ac:dyDescent="0.35">
      <c r="C62">
        <f t="shared" si="0"/>
        <v>0</v>
      </c>
      <c r="D62" s="63" t="s">
        <v>272</v>
      </c>
      <c r="E62" s="67"/>
      <c r="F62" s="68" t="s">
        <v>1232</v>
      </c>
    </row>
    <row r="63" spans="3:6" ht="18" x14ac:dyDescent="0.35">
      <c r="C63">
        <f t="shared" si="0"/>
        <v>0</v>
      </c>
      <c r="D63" s="63" t="s">
        <v>273</v>
      </c>
      <c r="E63" s="67"/>
      <c r="F63" s="68" t="s">
        <v>1232</v>
      </c>
    </row>
    <row r="64" spans="3:6" ht="18" x14ac:dyDescent="0.35">
      <c r="C64">
        <f t="shared" si="0"/>
        <v>0</v>
      </c>
      <c r="D64" s="63" t="s">
        <v>274</v>
      </c>
      <c r="E64" s="67"/>
      <c r="F64" s="68" t="s">
        <v>1232</v>
      </c>
    </row>
    <row r="65" spans="3:6" ht="18" x14ac:dyDescent="0.35">
      <c r="C65">
        <f t="shared" si="0"/>
        <v>0</v>
      </c>
      <c r="D65" s="63" t="s">
        <v>275</v>
      </c>
      <c r="E65" s="67"/>
      <c r="F65" s="68" t="s">
        <v>1232</v>
      </c>
    </row>
    <row r="66" spans="3:6" ht="18" x14ac:dyDescent="0.35">
      <c r="C66">
        <f t="shared" si="0"/>
        <v>0</v>
      </c>
      <c r="D66" s="63" t="s">
        <v>276</v>
      </c>
      <c r="E66" s="67"/>
      <c r="F66" s="68" t="s">
        <v>1232</v>
      </c>
    </row>
    <row r="67" spans="3:6" ht="18" x14ac:dyDescent="0.35">
      <c r="C67">
        <f t="shared" si="0"/>
        <v>0</v>
      </c>
      <c r="D67" s="63" t="s">
        <v>277</v>
      </c>
      <c r="E67" s="67"/>
      <c r="F67" s="68" t="s">
        <v>1232</v>
      </c>
    </row>
    <row r="68" spans="3:6" ht="18" x14ac:dyDescent="0.35">
      <c r="C68">
        <f t="shared" si="0"/>
        <v>0</v>
      </c>
      <c r="D68" s="63" t="s">
        <v>278</v>
      </c>
      <c r="E68" s="67"/>
      <c r="F68" s="68" t="s">
        <v>1232</v>
      </c>
    </row>
    <row r="69" spans="3:6" ht="18" x14ac:dyDescent="0.35">
      <c r="C69">
        <f t="shared" si="0"/>
        <v>0</v>
      </c>
      <c r="D69" s="63" t="s">
        <v>279</v>
      </c>
      <c r="E69" s="67"/>
      <c r="F69" s="68" t="s">
        <v>1232</v>
      </c>
    </row>
    <row r="70" spans="3:6" ht="18" x14ac:dyDescent="0.35">
      <c r="C70">
        <f t="shared" si="0"/>
        <v>0</v>
      </c>
      <c r="D70" s="63" t="s">
        <v>280</v>
      </c>
      <c r="E70" s="67"/>
      <c r="F70" s="68" t="s">
        <v>1232</v>
      </c>
    </row>
    <row r="71" spans="3:6" ht="18" x14ac:dyDescent="0.35">
      <c r="C71">
        <f t="shared" si="0"/>
        <v>0</v>
      </c>
      <c r="D71" s="63" t="s">
        <v>281</v>
      </c>
      <c r="E71" s="67"/>
      <c r="F71" s="68" t="s">
        <v>1232</v>
      </c>
    </row>
    <row r="72" spans="3:6" ht="18" x14ac:dyDescent="0.35">
      <c r="C72">
        <f t="shared" si="0"/>
        <v>0</v>
      </c>
      <c r="D72" s="63" t="s">
        <v>282</v>
      </c>
      <c r="E72" s="67"/>
      <c r="F72" s="68" t="s">
        <v>1232</v>
      </c>
    </row>
    <row r="73" spans="3:6" ht="18" x14ac:dyDescent="0.35">
      <c r="C73">
        <f t="shared" si="0"/>
        <v>0</v>
      </c>
      <c r="D73" s="63" t="s">
        <v>283</v>
      </c>
      <c r="E73" s="67"/>
      <c r="F73" s="68" t="s">
        <v>1232</v>
      </c>
    </row>
    <row r="74" spans="3:6" ht="18" x14ac:dyDescent="0.35">
      <c r="C74">
        <f t="shared" si="0"/>
        <v>0</v>
      </c>
      <c r="D74" s="63" t="s">
        <v>284</v>
      </c>
      <c r="E74" s="67"/>
      <c r="F74" s="68" t="s">
        <v>1232</v>
      </c>
    </row>
    <row r="75" spans="3:6" ht="18" x14ac:dyDescent="0.35">
      <c r="C75">
        <f t="shared" si="0"/>
        <v>0</v>
      </c>
      <c r="D75" s="63" t="s">
        <v>285</v>
      </c>
      <c r="E75" s="67"/>
      <c r="F75" s="68" t="s">
        <v>1232</v>
      </c>
    </row>
    <row r="76" spans="3:6" ht="18" x14ac:dyDescent="0.35">
      <c r="C76">
        <f t="shared" si="0"/>
        <v>0</v>
      </c>
      <c r="D76" s="63" t="s">
        <v>286</v>
      </c>
      <c r="E76" s="67"/>
      <c r="F76" s="68" t="s">
        <v>1232</v>
      </c>
    </row>
    <row r="77" spans="3:6" ht="18" x14ac:dyDescent="0.35">
      <c r="C77">
        <f t="shared" si="0"/>
        <v>0</v>
      </c>
      <c r="D77" s="63" t="s">
        <v>287</v>
      </c>
      <c r="E77" s="67"/>
      <c r="F77" s="68" t="s">
        <v>1232</v>
      </c>
    </row>
    <row r="78" spans="3:6" ht="18" x14ac:dyDescent="0.35">
      <c r="C78">
        <f t="shared" si="0"/>
        <v>0</v>
      </c>
      <c r="D78" s="63" t="s">
        <v>288</v>
      </c>
      <c r="E78" s="67"/>
      <c r="F78" s="68" t="s">
        <v>1232</v>
      </c>
    </row>
    <row r="79" spans="3:6" ht="18" x14ac:dyDescent="0.35">
      <c r="C79">
        <f t="shared" si="0"/>
        <v>0</v>
      </c>
      <c r="D79" s="63" t="s">
        <v>289</v>
      </c>
      <c r="E79" s="67"/>
      <c r="F79" s="68" t="s">
        <v>1232</v>
      </c>
    </row>
    <row r="80" spans="3:6" ht="18" x14ac:dyDescent="0.35">
      <c r="C80">
        <f t="shared" si="0"/>
        <v>0</v>
      </c>
      <c r="D80" s="63" t="s">
        <v>290</v>
      </c>
      <c r="E80" s="67"/>
      <c r="F80" s="68" t="s">
        <v>1232</v>
      </c>
    </row>
    <row r="81" spans="3:6" ht="18" x14ac:dyDescent="0.35">
      <c r="C81">
        <f t="shared" si="0"/>
        <v>0</v>
      </c>
      <c r="D81" s="63" t="s">
        <v>291</v>
      </c>
      <c r="E81" s="67"/>
      <c r="F81" s="68" t="s">
        <v>1232</v>
      </c>
    </row>
    <row r="82" spans="3:6" ht="18" x14ac:dyDescent="0.35">
      <c r="C82">
        <f t="shared" si="0"/>
        <v>0</v>
      </c>
      <c r="D82" s="63" t="s">
        <v>292</v>
      </c>
      <c r="E82" s="67"/>
      <c r="F82" s="68" t="s">
        <v>1232</v>
      </c>
    </row>
    <row r="83" spans="3:6" ht="18" x14ac:dyDescent="0.35">
      <c r="C83">
        <f t="shared" si="0"/>
        <v>0</v>
      </c>
      <c r="D83" s="63" t="s">
        <v>293</v>
      </c>
      <c r="E83" s="67"/>
      <c r="F83" s="68" t="s">
        <v>1232</v>
      </c>
    </row>
    <row r="84" spans="3:6" ht="18" x14ac:dyDescent="0.35">
      <c r="C84">
        <f t="shared" si="0"/>
        <v>0</v>
      </c>
      <c r="D84" s="63" t="s">
        <v>294</v>
      </c>
      <c r="E84" s="67"/>
      <c r="F84" s="68" t="s">
        <v>1232</v>
      </c>
    </row>
    <row r="85" spans="3:6" ht="18" x14ac:dyDescent="0.35">
      <c r="C85">
        <f t="shared" ref="C85:C148" si="1">E85^2</f>
        <v>0</v>
      </c>
      <c r="D85" s="63" t="s">
        <v>295</v>
      </c>
      <c r="E85" s="67"/>
      <c r="F85" s="68" t="s">
        <v>1232</v>
      </c>
    </row>
    <row r="86" spans="3:6" ht="18" x14ac:dyDescent="0.35">
      <c r="C86">
        <f t="shared" si="1"/>
        <v>0</v>
      </c>
      <c r="D86" s="63" t="s">
        <v>296</v>
      </c>
      <c r="E86" s="67"/>
      <c r="F86" s="68" t="s">
        <v>1232</v>
      </c>
    </row>
    <row r="87" spans="3:6" ht="18" x14ac:dyDescent="0.35">
      <c r="C87">
        <f t="shared" si="1"/>
        <v>0</v>
      </c>
      <c r="D87" s="63" t="s">
        <v>297</v>
      </c>
      <c r="E87" s="67"/>
      <c r="F87" s="68" t="s">
        <v>1232</v>
      </c>
    </row>
    <row r="88" spans="3:6" ht="18" x14ac:dyDescent="0.35">
      <c r="C88">
        <f t="shared" si="1"/>
        <v>0</v>
      </c>
      <c r="D88" s="63" t="s">
        <v>298</v>
      </c>
      <c r="E88" s="67"/>
      <c r="F88" s="68" t="s">
        <v>1232</v>
      </c>
    </row>
    <row r="89" spans="3:6" ht="18" x14ac:dyDescent="0.35">
      <c r="C89">
        <f t="shared" si="1"/>
        <v>0</v>
      </c>
      <c r="D89" s="63" t="s">
        <v>299</v>
      </c>
      <c r="E89" s="67"/>
      <c r="F89" s="68" t="s">
        <v>1232</v>
      </c>
    </row>
    <row r="90" spans="3:6" ht="18" x14ac:dyDescent="0.35">
      <c r="C90">
        <f t="shared" si="1"/>
        <v>0</v>
      </c>
      <c r="D90" s="63" t="s">
        <v>300</v>
      </c>
      <c r="E90" s="67"/>
      <c r="F90" s="68" t="s">
        <v>1232</v>
      </c>
    </row>
    <row r="91" spans="3:6" ht="18" x14ac:dyDescent="0.35">
      <c r="C91">
        <f t="shared" si="1"/>
        <v>0</v>
      </c>
      <c r="D91" s="63" t="s">
        <v>301</v>
      </c>
      <c r="E91" s="67"/>
      <c r="F91" s="68" t="s">
        <v>1232</v>
      </c>
    </row>
    <row r="92" spans="3:6" ht="18" x14ac:dyDescent="0.35">
      <c r="C92">
        <f t="shared" si="1"/>
        <v>0</v>
      </c>
      <c r="D92" s="63" t="s">
        <v>302</v>
      </c>
      <c r="E92" s="67"/>
      <c r="F92" s="68" t="s">
        <v>1232</v>
      </c>
    </row>
    <row r="93" spans="3:6" ht="18" x14ac:dyDescent="0.35">
      <c r="C93">
        <f t="shared" si="1"/>
        <v>0</v>
      </c>
      <c r="D93" s="63" t="s">
        <v>303</v>
      </c>
      <c r="E93" s="67"/>
      <c r="F93" s="68" t="s">
        <v>1232</v>
      </c>
    </row>
    <row r="94" spans="3:6" ht="18" x14ac:dyDescent="0.35">
      <c r="C94">
        <f t="shared" si="1"/>
        <v>0</v>
      </c>
      <c r="D94" s="63" t="s">
        <v>304</v>
      </c>
      <c r="E94" s="67"/>
      <c r="F94" s="68" t="s">
        <v>1232</v>
      </c>
    </row>
    <row r="95" spans="3:6" ht="18" x14ac:dyDescent="0.35">
      <c r="C95">
        <f t="shared" si="1"/>
        <v>0</v>
      </c>
      <c r="D95" s="63" t="s">
        <v>305</v>
      </c>
      <c r="E95" s="67"/>
      <c r="F95" s="68" t="s">
        <v>1232</v>
      </c>
    </row>
    <row r="96" spans="3:6" ht="18" x14ac:dyDescent="0.35">
      <c r="C96">
        <f t="shared" si="1"/>
        <v>0</v>
      </c>
      <c r="D96" s="63" t="s">
        <v>306</v>
      </c>
      <c r="E96" s="67"/>
      <c r="F96" s="68" t="s">
        <v>1232</v>
      </c>
    </row>
    <row r="97" spans="3:6" ht="18" x14ac:dyDescent="0.35">
      <c r="C97">
        <f t="shared" si="1"/>
        <v>0</v>
      </c>
      <c r="D97" s="63" t="s">
        <v>307</v>
      </c>
      <c r="E97" s="67"/>
      <c r="F97" s="68" t="s">
        <v>1232</v>
      </c>
    </row>
    <row r="98" spans="3:6" ht="18" x14ac:dyDescent="0.35">
      <c r="C98">
        <f t="shared" si="1"/>
        <v>0</v>
      </c>
      <c r="D98" s="63" t="s">
        <v>308</v>
      </c>
      <c r="E98" s="67"/>
      <c r="F98" s="68" t="s">
        <v>1232</v>
      </c>
    </row>
    <row r="99" spans="3:6" ht="18" x14ac:dyDescent="0.35">
      <c r="C99">
        <f t="shared" si="1"/>
        <v>0</v>
      </c>
      <c r="D99" s="63" t="s">
        <v>309</v>
      </c>
      <c r="E99" s="67"/>
      <c r="F99" s="68" t="s">
        <v>1232</v>
      </c>
    </row>
    <row r="100" spans="3:6" ht="18" x14ac:dyDescent="0.35">
      <c r="C100">
        <f t="shared" si="1"/>
        <v>0</v>
      </c>
      <c r="D100" s="63" t="s">
        <v>310</v>
      </c>
      <c r="E100" s="67"/>
      <c r="F100" s="68" t="s">
        <v>1232</v>
      </c>
    </row>
    <row r="101" spans="3:6" ht="18" x14ac:dyDescent="0.35">
      <c r="C101">
        <f t="shared" si="1"/>
        <v>0</v>
      </c>
      <c r="D101" s="63" t="s">
        <v>311</v>
      </c>
      <c r="E101" s="67"/>
      <c r="F101" s="68" t="s">
        <v>1232</v>
      </c>
    </row>
    <row r="102" spans="3:6" ht="18" x14ac:dyDescent="0.35">
      <c r="C102">
        <f t="shared" si="1"/>
        <v>0</v>
      </c>
      <c r="D102" s="63" t="s">
        <v>312</v>
      </c>
      <c r="E102" s="67"/>
      <c r="F102" s="68" t="s">
        <v>1232</v>
      </c>
    </row>
    <row r="103" spans="3:6" ht="18" x14ac:dyDescent="0.35">
      <c r="C103">
        <f t="shared" si="1"/>
        <v>0</v>
      </c>
      <c r="D103" s="63" t="s">
        <v>313</v>
      </c>
      <c r="E103" s="67"/>
      <c r="F103" s="68" t="s">
        <v>1232</v>
      </c>
    </row>
    <row r="104" spans="3:6" ht="18" x14ac:dyDescent="0.35">
      <c r="C104">
        <f t="shared" si="1"/>
        <v>0</v>
      </c>
      <c r="D104" s="63" t="s">
        <v>314</v>
      </c>
      <c r="E104" s="67"/>
      <c r="F104" s="68" t="s">
        <v>1232</v>
      </c>
    </row>
    <row r="105" spans="3:6" ht="18" x14ac:dyDescent="0.35">
      <c r="C105">
        <f t="shared" si="1"/>
        <v>0</v>
      </c>
      <c r="D105" s="63" t="s">
        <v>315</v>
      </c>
      <c r="E105" s="67"/>
      <c r="F105" s="68" t="s">
        <v>1232</v>
      </c>
    </row>
    <row r="106" spans="3:6" ht="18" x14ac:dyDescent="0.35">
      <c r="C106">
        <f t="shared" si="1"/>
        <v>0</v>
      </c>
      <c r="D106" s="63" t="s">
        <v>316</v>
      </c>
      <c r="E106" s="67"/>
      <c r="F106" s="68" t="s">
        <v>1232</v>
      </c>
    </row>
    <row r="107" spans="3:6" ht="18" x14ac:dyDescent="0.35">
      <c r="C107">
        <f t="shared" si="1"/>
        <v>0</v>
      </c>
      <c r="D107" s="63" t="s">
        <v>317</v>
      </c>
      <c r="E107" s="67"/>
      <c r="F107" s="68" t="s">
        <v>1232</v>
      </c>
    </row>
    <row r="108" spans="3:6" ht="18" x14ac:dyDescent="0.35">
      <c r="C108">
        <f t="shared" si="1"/>
        <v>0</v>
      </c>
      <c r="D108" s="63" t="s">
        <v>318</v>
      </c>
      <c r="E108" s="67"/>
      <c r="F108" s="68" t="s">
        <v>1232</v>
      </c>
    </row>
    <row r="109" spans="3:6" ht="18" x14ac:dyDescent="0.35">
      <c r="C109">
        <f t="shared" si="1"/>
        <v>0</v>
      </c>
      <c r="D109" s="63" t="s">
        <v>319</v>
      </c>
      <c r="E109" s="67"/>
      <c r="F109" s="68" t="s">
        <v>1232</v>
      </c>
    </row>
    <row r="110" spans="3:6" ht="18" x14ac:dyDescent="0.35">
      <c r="C110">
        <f t="shared" si="1"/>
        <v>0</v>
      </c>
      <c r="D110" s="63" t="s">
        <v>320</v>
      </c>
      <c r="E110" s="67"/>
      <c r="F110" s="68" t="s">
        <v>1232</v>
      </c>
    </row>
    <row r="111" spans="3:6" ht="18" x14ac:dyDescent="0.35">
      <c r="C111">
        <f t="shared" si="1"/>
        <v>0</v>
      </c>
      <c r="D111" s="63" t="s">
        <v>321</v>
      </c>
      <c r="E111" s="67"/>
      <c r="F111" s="68" t="s">
        <v>1232</v>
      </c>
    </row>
    <row r="112" spans="3:6" ht="18" x14ac:dyDescent="0.35">
      <c r="C112">
        <f t="shared" si="1"/>
        <v>0</v>
      </c>
      <c r="D112" s="63" t="s">
        <v>322</v>
      </c>
      <c r="E112" s="67"/>
      <c r="F112" s="68" t="s">
        <v>1232</v>
      </c>
    </row>
    <row r="113" spans="3:6" ht="18" x14ac:dyDescent="0.35">
      <c r="C113">
        <f t="shared" si="1"/>
        <v>0</v>
      </c>
      <c r="D113" s="63" t="s">
        <v>323</v>
      </c>
      <c r="E113" s="67"/>
      <c r="F113" s="68" t="s">
        <v>1232</v>
      </c>
    </row>
    <row r="114" spans="3:6" ht="18" x14ac:dyDescent="0.35">
      <c r="C114">
        <f t="shared" si="1"/>
        <v>0</v>
      </c>
      <c r="D114" s="63" t="s">
        <v>324</v>
      </c>
      <c r="E114" s="67"/>
      <c r="F114" s="68" t="s">
        <v>1232</v>
      </c>
    </row>
    <row r="115" spans="3:6" ht="18" x14ac:dyDescent="0.35">
      <c r="C115">
        <f t="shared" si="1"/>
        <v>0</v>
      </c>
      <c r="D115" s="63" t="s">
        <v>325</v>
      </c>
      <c r="E115" s="67"/>
      <c r="F115" s="68" t="s">
        <v>1232</v>
      </c>
    </row>
    <row r="116" spans="3:6" ht="18" x14ac:dyDescent="0.35">
      <c r="C116">
        <f t="shared" si="1"/>
        <v>0</v>
      </c>
      <c r="D116" s="63" t="s">
        <v>326</v>
      </c>
      <c r="E116" s="67"/>
      <c r="F116" s="68" t="s">
        <v>1232</v>
      </c>
    </row>
    <row r="117" spans="3:6" ht="18" x14ac:dyDescent="0.35">
      <c r="C117">
        <f t="shared" si="1"/>
        <v>0</v>
      </c>
      <c r="D117" s="63" t="s">
        <v>327</v>
      </c>
      <c r="E117" s="67"/>
      <c r="F117" s="68" t="s">
        <v>1232</v>
      </c>
    </row>
    <row r="118" spans="3:6" ht="18" x14ac:dyDescent="0.35">
      <c r="C118">
        <f t="shared" si="1"/>
        <v>0</v>
      </c>
      <c r="D118" s="63" t="s">
        <v>328</v>
      </c>
      <c r="E118" s="67"/>
      <c r="F118" s="68" t="s">
        <v>1232</v>
      </c>
    </row>
    <row r="119" spans="3:6" ht="18" x14ac:dyDescent="0.35">
      <c r="C119">
        <f t="shared" si="1"/>
        <v>0</v>
      </c>
      <c r="D119" s="63" t="s">
        <v>329</v>
      </c>
      <c r="E119" s="67"/>
      <c r="F119" s="68" t="s">
        <v>1232</v>
      </c>
    </row>
    <row r="120" spans="3:6" ht="18" x14ac:dyDescent="0.35">
      <c r="C120">
        <f t="shared" si="1"/>
        <v>0</v>
      </c>
      <c r="D120" s="63" t="s">
        <v>330</v>
      </c>
      <c r="E120" s="67"/>
      <c r="F120" s="68" t="s">
        <v>1232</v>
      </c>
    </row>
    <row r="121" spans="3:6" ht="18" x14ac:dyDescent="0.35">
      <c r="C121">
        <f t="shared" si="1"/>
        <v>0</v>
      </c>
      <c r="D121" s="63" t="s">
        <v>331</v>
      </c>
      <c r="E121" s="67"/>
      <c r="F121" s="68" t="s">
        <v>1232</v>
      </c>
    </row>
    <row r="122" spans="3:6" ht="18" x14ac:dyDescent="0.35">
      <c r="C122">
        <f t="shared" si="1"/>
        <v>0</v>
      </c>
      <c r="D122" s="63" t="s">
        <v>332</v>
      </c>
      <c r="E122" s="67"/>
      <c r="F122" s="68" t="s">
        <v>1232</v>
      </c>
    </row>
    <row r="123" spans="3:6" ht="18" x14ac:dyDescent="0.35">
      <c r="C123">
        <f t="shared" si="1"/>
        <v>0</v>
      </c>
      <c r="D123" s="63" t="s">
        <v>333</v>
      </c>
      <c r="E123" s="67"/>
      <c r="F123" s="68" t="s">
        <v>1232</v>
      </c>
    </row>
    <row r="124" spans="3:6" ht="18" x14ac:dyDescent="0.35">
      <c r="C124">
        <f t="shared" si="1"/>
        <v>0</v>
      </c>
      <c r="D124" s="63" t="s">
        <v>334</v>
      </c>
      <c r="E124" s="67"/>
      <c r="F124" s="68" t="s">
        <v>1232</v>
      </c>
    </row>
    <row r="125" spans="3:6" ht="18" x14ac:dyDescent="0.35">
      <c r="C125">
        <f t="shared" si="1"/>
        <v>0</v>
      </c>
      <c r="D125" s="63" t="s">
        <v>335</v>
      </c>
      <c r="E125" s="67"/>
      <c r="F125" s="68" t="s">
        <v>1232</v>
      </c>
    </row>
    <row r="126" spans="3:6" ht="18" x14ac:dyDescent="0.35">
      <c r="C126">
        <f t="shared" si="1"/>
        <v>0</v>
      </c>
      <c r="D126" s="63" t="s">
        <v>336</v>
      </c>
      <c r="E126" s="67"/>
      <c r="F126" s="68" t="s">
        <v>1232</v>
      </c>
    </row>
    <row r="127" spans="3:6" ht="18" x14ac:dyDescent="0.35">
      <c r="C127">
        <f t="shared" si="1"/>
        <v>0</v>
      </c>
      <c r="D127" s="63" t="s">
        <v>337</v>
      </c>
      <c r="E127" s="67"/>
      <c r="F127" s="68" t="s">
        <v>1232</v>
      </c>
    </row>
    <row r="128" spans="3:6" ht="18" x14ac:dyDescent="0.35">
      <c r="C128">
        <f t="shared" si="1"/>
        <v>0</v>
      </c>
      <c r="D128" s="63" t="s">
        <v>338</v>
      </c>
      <c r="E128" s="67"/>
      <c r="F128" s="68" t="s">
        <v>1232</v>
      </c>
    </row>
    <row r="129" spans="3:6" ht="18" x14ac:dyDescent="0.35">
      <c r="C129">
        <f t="shared" si="1"/>
        <v>0</v>
      </c>
      <c r="D129" s="63" t="s">
        <v>339</v>
      </c>
      <c r="E129" s="67"/>
      <c r="F129" s="68" t="s">
        <v>1232</v>
      </c>
    </row>
    <row r="130" spans="3:6" ht="18" x14ac:dyDescent="0.35">
      <c r="C130">
        <f t="shared" si="1"/>
        <v>0</v>
      </c>
      <c r="D130" s="63" t="s">
        <v>340</v>
      </c>
      <c r="E130" s="67"/>
      <c r="F130" s="68" t="s">
        <v>1232</v>
      </c>
    </row>
    <row r="131" spans="3:6" ht="18" x14ac:dyDescent="0.35">
      <c r="C131">
        <f t="shared" si="1"/>
        <v>0</v>
      </c>
      <c r="D131" s="63" t="s">
        <v>341</v>
      </c>
      <c r="E131" s="67"/>
      <c r="F131" s="68" t="s">
        <v>1232</v>
      </c>
    </row>
    <row r="132" spans="3:6" ht="18" x14ac:dyDescent="0.35">
      <c r="C132">
        <f t="shared" si="1"/>
        <v>0</v>
      </c>
      <c r="D132" s="63" t="s">
        <v>342</v>
      </c>
      <c r="E132" s="67"/>
      <c r="F132" s="68" t="s">
        <v>1232</v>
      </c>
    </row>
    <row r="133" spans="3:6" ht="18" x14ac:dyDescent="0.35">
      <c r="C133">
        <f t="shared" si="1"/>
        <v>0</v>
      </c>
      <c r="D133" s="63" t="s">
        <v>343</v>
      </c>
      <c r="E133" s="67"/>
      <c r="F133" s="68" t="s">
        <v>1232</v>
      </c>
    </row>
    <row r="134" spans="3:6" ht="18" x14ac:dyDescent="0.35">
      <c r="C134">
        <f t="shared" si="1"/>
        <v>0</v>
      </c>
      <c r="D134" s="63" t="s">
        <v>344</v>
      </c>
      <c r="E134" s="67"/>
      <c r="F134" s="68" t="s">
        <v>1232</v>
      </c>
    </row>
    <row r="135" spans="3:6" ht="18" x14ac:dyDescent="0.35">
      <c r="C135">
        <f t="shared" si="1"/>
        <v>0</v>
      </c>
      <c r="D135" s="63" t="s">
        <v>345</v>
      </c>
      <c r="E135" s="67"/>
      <c r="F135" s="68" t="s">
        <v>1232</v>
      </c>
    </row>
    <row r="136" spans="3:6" ht="18" x14ac:dyDescent="0.35">
      <c r="C136">
        <f t="shared" si="1"/>
        <v>0</v>
      </c>
      <c r="D136" s="63" t="s">
        <v>346</v>
      </c>
      <c r="E136" s="67"/>
      <c r="F136" s="68" t="s">
        <v>1232</v>
      </c>
    </row>
    <row r="137" spans="3:6" ht="18" x14ac:dyDescent="0.35">
      <c r="C137">
        <f t="shared" si="1"/>
        <v>0</v>
      </c>
      <c r="D137" s="63" t="s">
        <v>347</v>
      </c>
      <c r="E137" s="67"/>
      <c r="F137" s="68" t="s">
        <v>1232</v>
      </c>
    </row>
    <row r="138" spans="3:6" ht="18" x14ac:dyDescent="0.35">
      <c r="C138">
        <f t="shared" si="1"/>
        <v>0</v>
      </c>
      <c r="D138" s="63" t="s">
        <v>348</v>
      </c>
      <c r="E138" s="67"/>
      <c r="F138" s="68" t="s">
        <v>1232</v>
      </c>
    </row>
    <row r="139" spans="3:6" ht="18" x14ac:dyDescent="0.35">
      <c r="C139">
        <f t="shared" si="1"/>
        <v>0</v>
      </c>
      <c r="D139" s="63" t="s">
        <v>349</v>
      </c>
      <c r="E139" s="67"/>
      <c r="F139" s="68" t="s">
        <v>1232</v>
      </c>
    </row>
    <row r="140" spans="3:6" ht="18" x14ac:dyDescent="0.35">
      <c r="C140">
        <f t="shared" si="1"/>
        <v>0</v>
      </c>
      <c r="D140" s="63" t="s">
        <v>350</v>
      </c>
      <c r="E140" s="67"/>
      <c r="F140" s="68" t="s">
        <v>1232</v>
      </c>
    </row>
    <row r="141" spans="3:6" ht="18" x14ac:dyDescent="0.35">
      <c r="C141">
        <f t="shared" si="1"/>
        <v>0</v>
      </c>
      <c r="D141" s="63" t="s">
        <v>351</v>
      </c>
      <c r="E141" s="67"/>
      <c r="F141" s="68" t="s">
        <v>1232</v>
      </c>
    </row>
    <row r="142" spans="3:6" ht="18" x14ac:dyDescent="0.35">
      <c r="C142">
        <f t="shared" si="1"/>
        <v>0</v>
      </c>
      <c r="D142" s="63" t="s">
        <v>352</v>
      </c>
      <c r="E142" s="67"/>
      <c r="F142" s="68" t="s">
        <v>1232</v>
      </c>
    </row>
    <row r="143" spans="3:6" ht="18" x14ac:dyDescent="0.35">
      <c r="C143">
        <f t="shared" si="1"/>
        <v>0</v>
      </c>
      <c r="D143" s="63" t="s">
        <v>353</v>
      </c>
      <c r="E143" s="67"/>
      <c r="F143" s="68" t="s">
        <v>1232</v>
      </c>
    </row>
    <row r="144" spans="3:6" ht="18" x14ac:dyDescent="0.35">
      <c r="C144">
        <f t="shared" si="1"/>
        <v>0</v>
      </c>
      <c r="D144" s="63" t="s">
        <v>354</v>
      </c>
      <c r="E144" s="67"/>
      <c r="F144" s="68" t="s">
        <v>1232</v>
      </c>
    </row>
    <row r="145" spans="3:6" ht="18" x14ac:dyDescent="0.35">
      <c r="C145">
        <f t="shared" si="1"/>
        <v>0</v>
      </c>
      <c r="D145" s="63" t="s">
        <v>355</v>
      </c>
      <c r="E145" s="67"/>
      <c r="F145" s="68" t="s">
        <v>1232</v>
      </c>
    </row>
    <row r="146" spans="3:6" ht="18" x14ac:dyDescent="0.35">
      <c r="C146">
        <f t="shared" si="1"/>
        <v>0</v>
      </c>
      <c r="D146" s="63" t="s">
        <v>356</v>
      </c>
      <c r="E146" s="67"/>
      <c r="F146" s="68" t="s">
        <v>1232</v>
      </c>
    </row>
    <row r="147" spans="3:6" ht="18" x14ac:dyDescent="0.35">
      <c r="C147">
        <f t="shared" si="1"/>
        <v>0</v>
      </c>
      <c r="D147" s="63" t="s">
        <v>357</v>
      </c>
      <c r="E147" s="67"/>
      <c r="F147" s="68" t="s">
        <v>1232</v>
      </c>
    </row>
    <row r="148" spans="3:6" ht="18" x14ac:dyDescent="0.35">
      <c r="C148">
        <f t="shared" si="1"/>
        <v>0</v>
      </c>
      <c r="D148" s="63" t="s">
        <v>358</v>
      </c>
      <c r="E148" s="67"/>
      <c r="F148" s="68" t="s">
        <v>1232</v>
      </c>
    </row>
    <row r="149" spans="3:6" ht="18" x14ac:dyDescent="0.35">
      <c r="C149">
        <f t="shared" ref="C149:C212" si="2">E149^2</f>
        <v>0</v>
      </c>
      <c r="D149" s="63" t="s">
        <v>359</v>
      </c>
      <c r="E149" s="67"/>
      <c r="F149" s="68" t="s">
        <v>1232</v>
      </c>
    </row>
    <row r="150" spans="3:6" ht="18" x14ac:dyDescent="0.35">
      <c r="C150">
        <f t="shared" si="2"/>
        <v>0</v>
      </c>
      <c r="D150" s="63" t="s">
        <v>360</v>
      </c>
      <c r="E150" s="67"/>
      <c r="F150" s="68" t="s">
        <v>1232</v>
      </c>
    </row>
    <row r="151" spans="3:6" ht="18" x14ac:dyDescent="0.35">
      <c r="C151">
        <f t="shared" si="2"/>
        <v>0</v>
      </c>
      <c r="D151" s="63" t="s">
        <v>361</v>
      </c>
      <c r="E151" s="67"/>
      <c r="F151" s="68" t="s">
        <v>1232</v>
      </c>
    </row>
    <row r="152" spans="3:6" ht="18" x14ac:dyDescent="0.35">
      <c r="C152">
        <f t="shared" si="2"/>
        <v>0</v>
      </c>
      <c r="D152" s="63" t="s">
        <v>362</v>
      </c>
      <c r="E152" s="67"/>
      <c r="F152" s="68" t="s">
        <v>1232</v>
      </c>
    </row>
    <row r="153" spans="3:6" ht="18" x14ac:dyDescent="0.35">
      <c r="C153">
        <f t="shared" si="2"/>
        <v>0</v>
      </c>
      <c r="D153" s="63" t="s">
        <v>363</v>
      </c>
      <c r="E153" s="67"/>
      <c r="F153" s="68" t="s">
        <v>1232</v>
      </c>
    </row>
    <row r="154" spans="3:6" ht="18" x14ac:dyDescent="0.35">
      <c r="C154">
        <f t="shared" si="2"/>
        <v>0</v>
      </c>
      <c r="D154" s="63" t="s">
        <v>364</v>
      </c>
      <c r="E154" s="67"/>
      <c r="F154" s="68" t="s">
        <v>1232</v>
      </c>
    </row>
    <row r="155" spans="3:6" ht="18" x14ac:dyDescent="0.35">
      <c r="C155">
        <f t="shared" si="2"/>
        <v>0</v>
      </c>
      <c r="D155" s="63" t="s">
        <v>365</v>
      </c>
      <c r="E155" s="67"/>
      <c r="F155" s="68" t="s">
        <v>1232</v>
      </c>
    </row>
    <row r="156" spans="3:6" ht="18" x14ac:dyDescent="0.35">
      <c r="C156">
        <f t="shared" si="2"/>
        <v>0</v>
      </c>
      <c r="D156" s="63" t="s">
        <v>366</v>
      </c>
      <c r="E156" s="67"/>
      <c r="F156" s="68" t="s">
        <v>1232</v>
      </c>
    </row>
    <row r="157" spans="3:6" ht="18" x14ac:dyDescent="0.35">
      <c r="C157">
        <f t="shared" si="2"/>
        <v>0</v>
      </c>
      <c r="D157" s="63" t="s">
        <v>367</v>
      </c>
      <c r="E157" s="67"/>
      <c r="F157" s="68" t="s">
        <v>1232</v>
      </c>
    </row>
    <row r="158" spans="3:6" ht="18" x14ac:dyDescent="0.35">
      <c r="C158">
        <f t="shared" si="2"/>
        <v>0</v>
      </c>
      <c r="D158" s="63" t="s">
        <v>368</v>
      </c>
      <c r="E158" s="67"/>
      <c r="F158" s="68" t="s">
        <v>1232</v>
      </c>
    </row>
    <row r="159" spans="3:6" ht="18" x14ac:dyDescent="0.35">
      <c r="C159">
        <f t="shared" si="2"/>
        <v>0</v>
      </c>
      <c r="D159" s="63" t="s">
        <v>369</v>
      </c>
      <c r="E159" s="67"/>
      <c r="F159" s="68" t="s">
        <v>1232</v>
      </c>
    </row>
    <row r="160" spans="3:6" ht="18" x14ac:dyDescent="0.35">
      <c r="C160">
        <f t="shared" si="2"/>
        <v>0</v>
      </c>
      <c r="D160" s="63" t="s">
        <v>370</v>
      </c>
      <c r="E160" s="67"/>
      <c r="F160" s="68" t="s">
        <v>1232</v>
      </c>
    </row>
    <row r="161" spans="3:6" ht="18" x14ac:dyDescent="0.35">
      <c r="C161">
        <f t="shared" si="2"/>
        <v>0</v>
      </c>
      <c r="D161" s="63" t="s">
        <v>371</v>
      </c>
      <c r="E161" s="67"/>
      <c r="F161" s="68" t="s">
        <v>1232</v>
      </c>
    </row>
    <row r="162" spans="3:6" ht="18" x14ac:dyDescent="0.35">
      <c r="C162">
        <f t="shared" si="2"/>
        <v>0</v>
      </c>
      <c r="D162" s="63" t="s">
        <v>372</v>
      </c>
      <c r="E162" s="67"/>
      <c r="F162" s="68" t="s">
        <v>1232</v>
      </c>
    </row>
    <row r="163" spans="3:6" ht="18" x14ac:dyDescent="0.35">
      <c r="C163">
        <f t="shared" si="2"/>
        <v>0</v>
      </c>
      <c r="D163" s="63" t="s">
        <v>373</v>
      </c>
      <c r="E163" s="67"/>
      <c r="F163" s="68" t="s">
        <v>1232</v>
      </c>
    </row>
    <row r="164" spans="3:6" ht="18" x14ac:dyDescent="0.35">
      <c r="C164">
        <f t="shared" si="2"/>
        <v>0</v>
      </c>
      <c r="D164" s="63" t="s">
        <v>374</v>
      </c>
      <c r="E164" s="67"/>
      <c r="F164" s="68" t="s">
        <v>1232</v>
      </c>
    </row>
    <row r="165" spans="3:6" ht="18" x14ac:dyDescent="0.35">
      <c r="C165">
        <f t="shared" si="2"/>
        <v>0</v>
      </c>
      <c r="D165" s="63" t="s">
        <v>375</v>
      </c>
      <c r="E165" s="67"/>
      <c r="F165" s="68" t="s">
        <v>1232</v>
      </c>
    </row>
    <row r="166" spans="3:6" ht="18" x14ac:dyDescent="0.35">
      <c r="C166">
        <f t="shared" si="2"/>
        <v>0</v>
      </c>
      <c r="D166" s="63" t="s">
        <v>376</v>
      </c>
      <c r="E166" s="67"/>
      <c r="F166" s="68" t="s">
        <v>1232</v>
      </c>
    </row>
    <row r="167" spans="3:6" ht="18" x14ac:dyDescent="0.35">
      <c r="C167">
        <f t="shared" si="2"/>
        <v>0</v>
      </c>
      <c r="D167" s="63" t="s">
        <v>377</v>
      </c>
      <c r="E167" s="67"/>
      <c r="F167" s="68" t="s">
        <v>1232</v>
      </c>
    </row>
    <row r="168" spans="3:6" ht="18" x14ac:dyDescent="0.35">
      <c r="C168">
        <f t="shared" si="2"/>
        <v>0</v>
      </c>
      <c r="D168" s="63" t="s">
        <v>378</v>
      </c>
      <c r="E168" s="67"/>
      <c r="F168" s="68" t="s">
        <v>1232</v>
      </c>
    </row>
    <row r="169" spans="3:6" ht="18" x14ac:dyDescent="0.35">
      <c r="C169">
        <f t="shared" si="2"/>
        <v>0</v>
      </c>
      <c r="D169" s="63" t="s">
        <v>379</v>
      </c>
      <c r="E169" s="67"/>
      <c r="F169" s="68" t="s">
        <v>1232</v>
      </c>
    </row>
    <row r="170" spans="3:6" ht="18" x14ac:dyDescent="0.35">
      <c r="C170">
        <f t="shared" si="2"/>
        <v>0</v>
      </c>
      <c r="D170" s="63" t="s">
        <v>380</v>
      </c>
      <c r="E170" s="67"/>
      <c r="F170" s="68" t="s">
        <v>1232</v>
      </c>
    </row>
    <row r="171" spans="3:6" ht="18" x14ac:dyDescent="0.35">
      <c r="C171">
        <f t="shared" si="2"/>
        <v>0</v>
      </c>
      <c r="D171" s="63" t="s">
        <v>381</v>
      </c>
      <c r="E171" s="67"/>
      <c r="F171" s="68" t="s">
        <v>1232</v>
      </c>
    </row>
    <row r="172" spans="3:6" ht="18" x14ac:dyDescent="0.35">
      <c r="C172">
        <f t="shared" si="2"/>
        <v>0</v>
      </c>
      <c r="D172" s="63" t="s">
        <v>382</v>
      </c>
      <c r="E172" s="67"/>
      <c r="F172" s="68" t="s">
        <v>1232</v>
      </c>
    </row>
    <row r="173" spans="3:6" ht="18" x14ac:dyDescent="0.35">
      <c r="C173">
        <f t="shared" si="2"/>
        <v>0</v>
      </c>
      <c r="D173" s="63" t="s">
        <v>383</v>
      </c>
      <c r="E173" s="67"/>
      <c r="F173" s="68" t="s">
        <v>1232</v>
      </c>
    </row>
    <row r="174" spans="3:6" ht="18" x14ac:dyDescent="0.35">
      <c r="C174">
        <f t="shared" si="2"/>
        <v>0</v>
      </c>
      <c r="D174" s="63" t="s">
        <v>384</v>
      </c>
      <c r="E174" s="67"/>
      <c r="F174" s="68" t="s">
        <v>1232</v>
      </c>
    </row>
    <row r="175" spans="3:6" ht="18" x14ac:dyDescent="0.35">
      <c r="C175">
        <f t="shared" si="2"/>
        <v>0</v>
      </c>
      <c r="D175" s="63" t="s">
        <v>385</v>
      </c>
      <c r="E175" s="67"/>
      <c r="F175" s="68" t="s">
        <v>1232</v>
      </c>
    </row>
    <row r="176" spans="3:6" ht="18" x14ac:dyDescent="0.35">
      <c r="C176">
        <f t="shared" si="2"/>
        <v>0</v>
      </c>
      <c r="D176" s="63" t="s">
        <v>386</v>
      </c>
      <c r="E176" s="67"/>
      <c r="F176" s="68" t="s">
        <v>1232</v>
      </c>
    </row>
    <row r="177" spans="3:6" ht="18" x14ac:dyDescent="0.35">
      <c r="C177">
        <f t="shared" si="2"/>
        <v>0</v>
      </c>
      <c r="D177" s="63" t="s">
        <v>387</v>
      </c>
      <c r="E177" s="67"/>
      <c r="F177" s="68" t="s">
        <v>1232</v>
      </c>
    </row>
    <row r="178" spans="3:6" ht="18" x14ac:dyDescent="0.35">
      <c r="C178">
        <f t="shared" si="2"/>
        <v>0</v>
      </c>
      <c r="D178" s="63" t="s">
        <v>388</v>
      </c>
      <c r="E178" s="67"/>
      <c r="F178" s="68" t="s">
        <v>1232</v>
      </c>
    </row>
    <row r="179" spans="3:6" ht="18" x14ac:dyDescent="0.35">
      <c r="C179">
        <f t="shared" si="2"/>
        <v>0</v>
      </c>
      <c r="D179" s="63" t="s">
        <v>389</v>
      </c>
      <c r="E179" s="67"/>
      <c r="F179" s="68" t="s">
        <v>1232</v>
      </c>
    </row>
    <row r="180" spans="3:6" ht="18" x14ac:dyDescent="0.35">
      <c r="C180">
        <f t="shared" si="2"/>
        <v>0</v>
      </c>
      <c r="D180" s="63" t="s">
        <v>390</v>
      </c>
      <c r="E180" s="67"/>
      <c r="F180" s="68" t="s">
        <v>1232</v>
      </c>
    </row>
    <row r="181" spans="3:6" ht="18" x14ac:dyDescent="0.35">
      <c r="C181">
        <f t="shared" si="2"/>
        <v>0</v>
      </c>
      <c r="D181" s="63" t="s">
        <v>391</v>
      </c>
      <c r="E181" s="67"/>
      <c r="F181" s="68" t="s">
        <v>1232</v>
      </c>
    </row>
    <row r="182" spans="3:6" ht="18" x14ac:dyDescent="0.35">
      <c r="C182">
        <f t="shared" si="2"/>
        <v>0</v>
      </c>
      <c r="D182" s="63" t="s">
        <v>392</v>
      </c>
      <c r="E182" s="67"/>
      <c r="F182" s="68" t="s">
        <v>1232</v>
      </c>
    </row>
    <row r="183" spans="3:6" ht="18" x14ac:dyDescent="0.35">
      <c r="C183">
        <f t="shared" si="2"/>
        <v>0</v>
      </c>
      <c r="D183" s="63" t="s">
        <v>393</v>
      </c>
      <c r="E183" s="67"/>
      <c r="F183" s="68" t="s">
        <v>1232</v>
      </c>
    </row>
    <row r="184" spans="3:6" ht="18" x14ac:dyDescent="0.35">
      <c r="C184">
        <f t="shared" si="2"/>
        <v>0</v>
      </c>
      <c r="D184" s="63" t="s">
        <v>394</v>
      </c>
      <c r="E184" s="67"/>
      <c r="F184" s="68" t="s">
        <v>1232</v>
      </c>
    </row>
    <row r="185" spans="3:6" ht="18" x14ac:dyDescent="0.35">
      <c r="C185">
        <f t="shared" si="2"/>
        <v>0</v>
      </c>
      <c r="D185" s="63" t="s">
        <v>395</v>
      </c>
      <c r="E185" s="67"/>
      <c r="F185" s="68" t="s">
        <v>1232</v>
      </c>
    </row>
    <row r="186" spans="3:6" ht="18" x14ac:dyDescent="0.35">
      <c r="C186">
        <f t="shared" si="2"/>
        <v>0</v>
      </c>
      <c r="D186" s="63" t="s">
        <v>396</v>
      </c>
      <c r="E186" s="67"/>
      <c r="F186" s="68" t="s">
        <v>1232</v>
      </c>
    </row>
    <row r="187" spans="3:6" ht="18" x14ac:dyDescent="0.35">
      <c r="C187">
        <f t="shared" si="2"/>
        <v>0</v>
      </c>
      <c r="D187" s="63" t="s">
        <v>397</v>
      </c>
      <c r="E187" s="67"/>
      <c r="F187" s="68" t="s">
        <v>1232</v>
      </c>
    </row>
    <row r="188" spans="3:6" ht="18" x14ac:dyDescent="0.35">
      <c r="C188">
        <f t="shared" si="2"/>
        <v>0</v>
      </c>
      <c r="D188" s="63" t="s">
        <v>398</v>
      </c>
      <c r="E188" s="67"/>
      <c r="F188" s="68" t="s">
        <v>1232</v>
      </c>
    </row>
    <row r="189" spans="3:6" ht="18" x14ac:dyDescent="0.35">
      <c r="C189">
        <f t="shared" si="2"/>
        <v>0</v>
      </c>
      <c r="D189" s="63" t="s">
        <v>399</v>
      </c>
      <c r="E189" s="67"/>
      <c r="F189" s="68" t="s">
        <v>1232</v>
      </c>
    </row>
    <row r="190" spans="3:6" ht="18" x14ac:dyDescent="0.35">
      <c r="C190">
        <f t="shared" si="2"/>
        <v>0</v>
      </c>
      <c r="D190" s="63" t="s">
        <v>400</v>
      </c>
      <c r="E190" s="67"/>
      <c r="F190" s="68" t="s">
        <v>1232</v>
      </c>
    </row>
    <row r="191" spans="3:6" ht="18" x14ac:dyDescent="0.35">
      <c r="C191">
        <f t="shared" si="2"/>
        <v>0</v>
      </c>
      <c r="D191" s="63" t="s">
        <v>401</v>
      </c>
      <c r="E191" s="67"/>
      <c r="F191" s="68" t="s">
        <v>1232</v>
      </c>
    </row>
    <row r="192" spans="3:6" ht="18" x14ac:dyDescent="0.35">
      <c r="C192">
        <f t="shared" si="2"/>
        <v>0</v>
      </c>
      <c r="D192" s="63" t="s">
        <v>402</v>
      </c>
      <c r="E192" s="67"/>
      <c r="F192" s="68" t="s">
        <v>1232</v>
      </c>
    </row>
    <row r="193" spans="3:6" ht="18" x14ac:dyDescent="0.35">
      <c r="C193">
        <f t="shared" si="2"/>
        <v>0</v>
      </c>
      <c r="D193" s="63" t="s">
        <v>403</v>
      </c>
      <c r="E193" s="67"/>
      <c r="F193" s="68" t="s">
        <v>1232</v>
      </c>
    </row>
    <row r="194" spans="3:6" ht="18" x14ac:dyDescent="0.35">
      <c r="C194">
        <f t="shared" si="2"/>
        <v>0</v>
      </c>
      <c r="D194" s="63" t="s">
        <v>404</v>
      </c>
      <c r="E194" s="67"/>
      <c r="F194" s="68" t="s">
        <v>1232</v>
      </c>
    </row>
    <row r="195" spans="3:6" ht="18" x14ac:dyDescent="0.35">
      <c r="C195">
        <f t="shared" si="2"/>
        <v>0</v>
      </c>
      <c r="D195" s="63" t="s">
        <v>405</v>
      </c>
      <c r="E195" s="67"/>
      <c r="F195" s="68" t="s">
        <v>1232</v>
      </c>
    </row>
    <row r="196" spans="3:6" ht="18" x14ac:dyDescent="0.35">
      <c r="C196">
        <f t="shared" si="2"/>
        <v>0</v>
      </c>
      <c r="D196" s="63" t="s">
        <v>406</v>
      </c>
      <c r="E196" s="67"/>
      <c r="F196" s="68" t="s">
        <v>1232</v>
      </c>
    </row>
    <row r="197" spans="3:6" ht="18" x14ac:dyDescent="0.35">
      <c r="C197">
        <f t="shared" si="2"/>
        <v>0</v>
      </c>
      <c r="D197" s="63" t="s">
        <v>407</v>
      </c>
      <c r="E197" s="67"/>
      <c r="F197" s="68" t="s">
        <v>1232</v>
      </c>
    </row>
    <row r="198" spans="3:6" ht="18" x14ac:dyDescent="0.35">
      <c r="C198">
        <f t="shared" si="2"/>
        <v>0</v>
      </c>
      <c r="D198" s="63" t="s">
        <v>408</v>
      </c>
      <c r="E198" s="67"/>
      <c r="F198" s="68" t="s">
        <v>1232</v>
      </c>
    </row>
    <row r="199" spans="3:6" ht="18" x14ac:dyDescent="0.35">
      <c r="C199">
        <f t="shared" si="2"/>
        <v>0</v>
      </c>
      <c r="D199" s="63" t="s">
        <v>409</v>
      </c>
      <c r="E199" s="67"/>
      <c r="F199" s="68" t="s">
        <v>1232</v>
      </c>
    </row>
    <row r="200" spans="3:6" ht="18" x14ac:dyDescent="0.35">
      <c r="C200">
        <f t="shared" si="2"/>
        <v>0</v>
      </c>
      <c r="D200" s="63" t="s">
        <v>410</v>
      </c>
      <c r="E200" s="67"/>
      <c r="F200" s="68" t="s">
        <v>1232</v>
      </c>
    </row>
    <row r="201" spans="3:6" ht="18" x14ac:dyDescent="0.35">
      <c r="C201">
        <f t="shared" si="2"/>
        <v>0</v>
      </c>
      <c r="D201" s="63" t="s">
        <v>411</v>
      </c>
      <c r="E201" s="67"/>
      <c r="F201" s="68" t="s">
        <v>1232</v>
      </c>
    </row>
    <row r="202" spans="3:6" ht="18" x14ac:dyDescent="0.35">
      <c r="C202">
        <f t="shared" si="2"/>
        <v>0</v>
      </c>
      <c r="D202" s="63" t="s">
        <v>412</v>
      </c>
      <c r="E202" s="67"/>
      <c r="F202" s="68" t="s">
        <v>1232</v>
      </c>
    </row>
    <row r="203" spans="3:6" ht="18" x14ac:dyDescent="0.35">
      <c r="C203">
        <f t="shared" si="2"/>
        <v>0</v>
      </c>
      <c r="D203" s="63" t="s">
        <v>413</v>
      </c>
      <c r="E203" s="67"/>
      <c r="F203" s="68" t="s">
        <v>1232</v>
      </c>
    </row>
    <row r="204" spans="3:6" ht="18" x14ac:dyDescent="0.35">
      <c r="C204">
        <f t="shared" si="2"/>
        <v>0</v>
      </c>
      <c r="D204" s="63" t="s">
        <v>414</v>
      </c>
      <c r="E204" s="67"/>
      <c r="F204" s="68" t="s">
        <v>1232</v>
      </c>
    </row>
    <row r="205" spans="3:6" ht="18" x14ac:dyDescent="0.35">
      <c r="C205">
        <f t="shared" si="2"/>
        <v>0</v>
      </c>
      <c r="D205" s="63" t="s">
        <v>415</v>
      </c>
      <c r="E205" s="67"/>
      <c r="F205" s="68" t="s">
        <v>1232</v>
      </c>
    </row>
    <row r="206" spans="3:6" ht="18" x14ac:dyDescent="0.35">
      <c r="C206">
        <f t="shared" si="2"/>
        <v>0</v>
      </c>
      <c r="D206" s="63" t="s">
        <v>416</v>
      </c>
      <c r="E206" s="67"/>
      <c r="F206" s="68" t="s">
        <v>1232</v>
      </c>
    </row>
    <row r="207" spans="3:6" ht="18" x14ac:dyDescent="0.35">
      <c r="C207">
        <f t="shared" si="2"/>
        <v>0</v>
      </c>
      <c r="D207" s="63" t="s">
        <v>417</v>
      </c>
      <c r="E207" s="67"/>
      <c r="F207" s="68" t="s">
        <v>1232</v>
      </c>
    </row>
    <row r="208" spans="3:6" ht="18" x14ac:dyDescent="0.35">
      <c r="C208">
        <f t="shared" si="2"/>
        <v>0</v>
      </c>
      <c r="D208" s="63" t="s">
        <v>418</v>
      </c>
      <c r="E208" s="67"/>
      <c r="F208" s="68" t="s">
        <v>1232</v>
      </c>
    </row>
    <row r="209" spans="3:6" ht="18" x14ac:dyDescent="0.35">
      <c r="C209">
        <f t="shared" si="2"/>
        <v>0</v>
      </c>
      <c r="D209" s="63" t="s">
        <v>419</v>
      </c>
      <c r="E209" s="67"/>
      <c r="F209" s="68" t="s">
        <v>1232</v>
      </c>
    </row>
    <row r="210" spans="3:6" ht="18" x14ac:dyDescent="0.35">
      <c r="C210">
        <f t="shared" si="2"/>
        <v>0</v>
      </c>
      <c r="D210" s="63" t="s">
        <v>420</v>
      </c>
      <c r="E210" s="67"/>
      <c r="F210" s="68" t="s">
        <v>1232</v>
      </c>
    </row>
    <row r="211" spans="3:6" ht="18" x14ac:dyDescent="0.35">
      <c r="C211">
        <f t="shared" si="2"/>
        <v>0</v>
      </c>
      <c r="D211" s="63" t="s">
        <v>421</v>
      </c>
      <c r="E211" s="67"/>
      <c r="F211" s="68" t="s">
        <v>1232</v>
      </c>
    </row>
    <row r="212" spans="3:6" ht="18" x14ac:dyDescent="0.35">
      <c r="C212">
        <f t="shared" si="2"/>
        <v>0</v>
      </c>
      <c r="D212" s="63" t="s">
        <v>422</v>
      </c>
      <c r="E212" s="67"/>
      <c r="F212" s="68" t="s">
        <v>1232</v>
      </c>
    </row>
    <row r="213" spans="3:6" ht="18" x14ac:dyDescent="0.35">
      <c r="C213">
        <f t="shared" ref="C213:C276" si="3">E213^2</f>
        <v>0</v>
      </c>
      <c r="D213" s="63" t="s">
        <v>423</v>
      </c>
      <c r="E213" s="67"/>
      <c r="F213" s="68" t="s">
        <v>1232</v>
      </c>
    </row>
    <row r="214" spans="3:6" ht="18" x14ac:dyDescent="0.35">
      <c r="C214">
        <f t="shared" si="3"/>
        <v>0</v>
      </c>
      <c r="D214" s="63" t="s">
        <v>424</v>
      </c>
      <c r="E214" s="67"/>
      <c r="F214" s="68" t="s">
        <v>1232</v>
      </c>
    </row>
    <row r="215" spans="3:6" ht="18" x14ac:dyDescent="0.35">
      <c r="C215">
        <f t="shared" si="3"/>
        <v>0</v>
      </c>
      <c r="D215" s="63" t="s">
        <v>425</v>
      </c>
      <c r="E215" s="67"/>
      <c r="F215" s="68" t="s">
        <v>1232</v>
      </c>
    </row>
    <row r="216" spans="3:6" ht="18" x14ac:dyDescent="0.35">
      <c r="C216">
        <f t="shared" si="3"/>
        <v>0</v>
      </c>
      <c r="D216" s="63" t="s">
        <v>426</v>
      </c>
      <c r="E216" s="67"/>
      <c r="F216" s="68" t="s">
        <v>1232</v>
      </c>
    </row>
    <row r="217" spans="3:6" ht="18" x14ac:dyDescent="0.35">
      <c r="C217">
        <f t="shared" si="3"/>
        <v>0</v>
      </c>
      <c r="D217" s="63" t="s">
        <v>427</v>
      </c>
      <c r="E217" s="67"/>
      <c r="F217" s="68" t="s">
        <v>1232</v>
      </c>
    </row>
    <row r="218" spans="3:6" ht="18" x14ac:dyDescent="0.35">
      <c r="C218">
        <f t="shared" si="3"/>
        <v>0</v>
      </c>
      <c r="D218" s="63" t="s">
        <v>428</v>
      </c>
      <c r="E218" s="67"/>
      <c r="F218" s="68" t="s">
        <v>1232</v>
      </c>
    </row>
    <row r="219" spans="3:6" ht="18" x14ac:dyDescent="0.35">
      <c r="C219">
        <f t="shared" si="3"/>
        <v>0</v>
      </c>
      <c r="D219" s="63" t="s">
        <v>429</v>
      </c>
      <c r="E219" s="67"/>
      <c r="F219" s="68" t="s">
        <v>1232</v>
      </c>
    </row>
    <row r="220" spans="3:6" ht="18" x14ac:dyDescent="0.35">
      <c r="C220">
        <f t="shared" si="3"/>
        <v>0</v>
      </c>
      <c r="D220" s="63" t="s">
        <v>430</v>
      </c>
      <c r="E220" s="67"/>
      <c r="F220" s="68" t="s">
        <v>1232</v>
      </c>
    </row>
    <row r="221" spans="3:6" ht="18" x14ac:dyDescent="0.35">
      <c r="C221">
        <f t="shared" si="3"/>
        <v>0</v>
      </c>
      <c r="D221" s="63" t="s">
        <v>431</v>
      </c>
      <c r="E221" s="67"/>
      <c r="F221" s="68" t="s">
        <v>1232</v>
      </c>
    </row>
    <row r="222" spans="3:6" ht="18" x14ac:dyDescent="0.35">
      <c r="C222">
        <f t="shared" si="3"/>
        <v>0</v>
      </c>
      <c r="D222" s="63" t="s">
        <v>432</v>
      </c>
      <c r="E222" s="67"/>
      <c r="F222" s="68" t="s">
        <v>1232</v>
      </c>
    </row>
    <row r="223" spans="3:6" ht="18" x14ac:dyDescent="0.35">
      <c r="C223">
        <f t="shared" si="3"/>
        <v>0</v>
      </c>
      <c r="D223" s="63" t="s">
        <v>433</v>
      </c>
      <c r="E223" s="67"/>
      <c r="F223" s="68" t="s">
        <v>1232</v>
      </c>
    </row>
    <row r="224" spans="3:6" ht="18" x14ac:dyDescent="0.35">
      <c r="C224">
        <f t="shared" si="3"/>
        <v>0</v>
      </c>
      <c r="D224" s="63" t="s">
        <v>434</v>
      </c>
      <c r="E224" s="67"/>
      <c r="F224" s="68" t="s">
        <v>1232</v>
      </c>
    </row>
    <row r="225" spans="3:6" ht="18" x14ac:dyDescent="0.35">
      <c r="C225">
        <f t="shared" si="3"/>
        <v>0</v>
      </c>
      <c r="D225" s="63" t="s">
        <v>435</v>
      </c>
      <c r="E225" s="67"/>
      <c r="F225" s="68" t="s">
        <v>1232</v>
      </c>
    </row>
    <row r="226" spans="3:6" ht="18" x14ac:dyDescent="0.35">
      <c r="C226">
        <f t="shared" si="3"/>
        <v>0</v>
      </c>
      <c r="D226" s="63" t="s">
        <v>436</v>
      </c>
      <c r="E226" s="67"/>
      <c r="F226" s="68" t="s">
        <v>1232</v>
      </c>
    </row>
    <row r="227" spans="3:6" ht="18" x14ac:dyDescent="0.35">
      <c r="C227">
        <f t="shared" si="3"/>
        <v>0</v>
      </c>
      <c r="D227" s="63" t="s">
        <v>437</v>
      </c>
      <c r="E227" s="67"/>
      <c r="F227" s="68" t="s">
        <v>1232</v>
      </c>
    </row>
    <row r="228" spans="3:6" ht="18" x14ac:dyDescent="0.35">
      <c r="C228">
        <f t="shared" si="3"/>
        <v>0</v>
      </c>
      <c r="D228" s="63" t="s">
        <v>438</v>
      </c>
      <c r="E228" s="67"/>
      <c r="F228" s="68" t="s">
        <v>1232</v>
      </c>
    </row>
    <row r="229" spans="3:6" ht="18" x14ac:dyDescent="0.35">
      <c r="C229">
        <f t="shared" si="3"/>
        <v>0</v>
      </c>
      <c r="D229" s="63" t="s">
        <v>439</v>
      </c>
      <c r="E229" s="67"/>
      <c r="F229" s="68" t="s">
        <v>1232</v>
      </c>
    </row>
    <row r="230" spans="3:6" ht="18" x14ac:dyDescent="0.35">
      <c r="C230">
        <f t="shared" si="3"/>
        <v>0</v>
      </c>
      <c r="D230" s="63" t="s">
        <v>440</v>
      </c>
      <c r="E230" s="67"/>
      <c r="F230" s="68" t="s">
        <v>1232</v>
      </c>
    </row>
    <row r="231" spans="3:6" ht="18" x14ac:dyDescent="0.35">
      <c r="C231">
        <f t="shared" si="3"/>
        <v>0</v>
      </c>
      <c r="D231" s="63" t="s">
        <v>441</v>
      </c>
      <c r="E231" s="67"/>
      <c r="F231" s="68" t="s">
        <v>1232</v>
      </c>
    </row>
    <row r="232" spans="3:6" ht="18" x14ac:dyDescent="0.35">
      <c r="C232">
        <f t="shared" si="3"/>
        <v>0</v>
      </c>
      <c r="D232" s="63" t="s">
        <v>442</v>
      </c>
      <c r="E232" s="67"/>
      <c r="F232" s="68" t="s">
        <v>1232</v>
      </c>
    </row>
    <row r="233" spans="3:6" ht="18" x14ac:dyDescent="0.35">
      <c r="C233">
        <f t="shared" si="3"/>
        <v>0</v>
      </c>
      <c r="D233" s="63" t="s">
        <v>443</v>
      </c>
      <c r="E233" s="67"/>
      <c r="F233" s="68" t="s">
        <v>1232</v>
      </c>
    </row>
    <row r="234" spans="3:6" ht="18" x14ac:dyDescent="0.35">
      <c r="C234">
        <f t="shared" si="3"/>
        <v>0</v>
      </c>
      <c r="D234" s="63" t="s">
        <v>444</v>
      </c>
      <c r="E234" s="67"/>
      <c r="F234" s="68" t="s">
        <v>1232</v>
      </c>
    </row>
    <row r="235" spans="3:6" ht="18" x14ac:dyDescent="0.35">
      <c r="C235">
        <f t="shared" si="3"/>
        <v>0</v>
      </c>
      <c r="D235" s="63" t="s">
        <v>445</v>
      </c>
      <c r="E235" s="67"/>
      <c r="F235" s="68" t="s">
        <v>1232</v>
      </c>
    </row>
    <row r="236" spans="3:6" ht="18" x14ac:dyDescent="0.35">
      <c r="C236">
        <f t="shared" si="3"/>
        <v>0</v>
      </c>
      <c r="D236" s="63" t="s">
        <v>446</v>
      </c>
      <c r="E236" s="67"/>
      <c r="F236" s="68" t="s">
        <v>1232</v>
      </c>
    </row>
    <row r="237" spans="3:6" ht="18" x14ac:dyDescent="0.35">
      <c r="C237">
        <f t="shared" si="3"/>
        <v>0</v>
      </c>
      <c r="D237" s="63" t="s">
        <v>447</v>
      </c>
      <c r="E237" s="67"/>
      <c r="F237" s="68" t="s">
        <v>1232</v>
      </c>
    </row>
    <row r="238" spans="3:6" ht="18" x14ac:dyDescent="0.35">
      <c r="C238">
        <f t="shared" si="3"/>
        <v>0</v>
      </c>
      <c r="D238" s="63" t="s">
        <v>448</v>
      </c>
      <c r="E238" s="67"/>
      <c r="F238" s="68" t="s">
        <v>1232</v>
      </c>
    </row>
    <row r="239" spans="3:6" ht="18" x14ac:dyDescent="0.35">
      <c r="C239">
        <f t="shared" si="3"/>
        <v>0</v>
      </c>
      <c r="D239" s="63" t="s">
        <v>449</v>
      </c>
      <c r="E239" s="67"/>
      <c r="F239" s="68" t="s">
        <v>1232</v>
      </c>
    </row>
    <row r="240" spans="3:6" ht="18" x14ac:dyDescent="0.35">
      <c r="C240">
        <f t="shared" si="3"/>
        <v>0</v>
      </c>
      <c r="D240" s="63" t="s">
        <v>450</v>
      </c>
      <c r="E240" s="67"/>
      <c r="F240" s="68" t="s">
        <v>1232</v>
      </c>
    </row>
    <row r="241" spans="3:6" ht="18" x14ac:dyDescent="0.35">
      <c r="C241">
        <f t="shared" si="3"/>
        <v>0</v>
      </c>
      <c r="D241" s="63" t="s">
        <v>451</v>
      </c>
      <c r="E241" s="67"/>
      <c r="F241" s="68" t="s">
        <v>1232</v>
      </c>
    </row>
    <row r="242" spans="3:6" ht="18" x14ac:dyDescent="0.35">
      <c r="C242">
        <f t="shared" si="3"/>
        <v>0</v>
      </c>
      <c r="D242" s="63" t="s">
        <v>452</v>
      </c>
      <c r="E242" s="67"/>
      <c r="F242" s="68" t="s">
        <v>1232</v>
      </c>
    </row>
    <row r="243" spans="3:6" ht="18" x14ac:dyDescent="0.35">
      <c r="C243">
        <f t="shared" si="3"/>
        <v>0</v>
      </c>
      <c r="D243" s="63" t="s">
        <v>453</v>
      </c>
      <c r="E243" s="67"/>
      <c r="F243" s="68" t="s">
        <v>1232</v>
      </c>
    </row>
    <row r="244" spans="3:6" ht="18" x14ac:dyDescent="0.35">
      <c r="C244">
        <f t="shared" si="3"/>
        <v>0</v>
      </c>
      <c r="D244" s="63" t="s">
        <v>454</v>
      </c>
      <c r="E244" s="67"/>
      <c r="F244" s="68" t="s">
        <v>1232</v>
      </c>
    </row>
    <row r="245" spans="3:6" ht="18" x14ac:dyDescent="0.35">
      <c r="C245">
        <f t="shared" si="3"/>
        <v>0</v>
      </c>
      <c r="D245" s="63" t="s">
        <v>455</v>
      </c>
      <c r="E245" s="67"/>
      <c r="F245" s="68" t="s">
        <v>1232</v>
      </c>
    </row>
    <row r="246" spans="3:6" ht="18" x14ac:dyDescent="0.35">
      <c r="C246">
        <f t="shared" si="3"/>
        <v>0</v>
      </c>
      <c r="D246" s="63" t="s">
        <v>456</v>
      </c>
      <c r="E246" s="67"/>
      <c r="F246" s="68" t="s">
        <v>1232</v>
      </c>
    </row>
    <row r="247" spans="3:6" ht="18" x14ac:dyDescent="0.35">
      <c r="C247">
        <f t="shared" si="3"/>
        <v>0</v>
      </c>
      <c r="D247" s="63" t="s">
        <v>457</v>
      </c>
      <c r="E247" s="67"/>
      <c r="F247" s="68" t="s">
        <v>1232</v>
      </c>
    </row>
    <row r="248" spans="3:6" ht="18" x14ac:dyDescent="0.35">
      <c r="C248">
        <f t="shared" si="3"/>
        <v>0</v>
      </c>
      <c r="D248" s="63" t="s">
        <v>458</v>
      </c>
      <c r="E248" s="67"/>
      <c r="F248" s="68" t="s">
        <v>1232</v>
      </c>
    </row>
    <row r="249" spans="3:6" ht="18" x14ac:dyDescent="0.35">
      <c r="C249">
        <f t="shared" si="3"/>
        <v>0</v>
      </c>
      <c r="D249" s="63" t="s">
        <v>459</v>
      </c>
      <c r="E249" s="67"/>
      <c r="F249" s="68" t="s">
        <v>1232</v>
      </c>
    </row>
    <row r="250" spans="3:6" ht="18" x14ac:dyDescent="0.35">
      <c r="C250">
        <f t="shared" si="3"/>
        <v>0</v>
      </c>
      <c r="D250" s="63" t="s">
        <v>460</v>
      </c>
      <c r="E250" s="67"/>
      <c r="F250" s="68" t="s">
        <v>1232</v>
      </c>
    </row>
    <row r="251" spans="3:6" ht="18" x14ac:dyDescent="0.35">
      <c r="C251">
        <f t="shared" si="3"/>
        <v>0</v>
      </c>
      <c r="D251" s="63" t="s">
        <v>461</v>
      </c>
      <c r="E251" s="67"/>
      <c r="F251" s="68" t="s">
        <v>1232</v>
      </c>
    </row>
    <row r="252" spans="3:6" ht="18" x14ac:dyDescent="0.35">
      <c r="C252">
        <f t="shared" si="3"/>
        <v>0</v>
      </c>
      <c r="D252" s="63" t="s">
        <v>462</v>
      </c>
      <c r="E252" s="67"/>
      <c r="F252" s="68" t="s">
        <v>1232</v>
      </c>
    </row>
    <row r="253" spans="3:6" ht="18" x14ac:dyDescent="0.35">
      <c r="C253">
        <f t="shared" si="3"/>
        <v>0</v>
      </c>
      <c r="D253" s="63" t="s">
        <v>463</v>
      </c>
      <c r="E253" s="67"/>
      <c r="F253" s="68" t="s">
        <v>1232</v>
      </c>
    </row>
    <row r="254" spans="3:6" ht="18" x14ac:dyDescent="0.35">
      <c r="C254">
        <f t="shared" si="3"/>
        <v>0</v>
      </c>
      <c r="D254" s="63" t="s">
        <v>464</v>
      </c>
      <c r="E254" s="67"/>
      <c r="F254" s="68" t="s">
        <v>1232</v>
      </c>
    </row>
    <row r="255" spans="3:6" ht="18" x14ac:dyDescent="0.35">
      <c r="C255">
        <f t="shared" si="3"/>
        <v>0</v>
      </c>
      <c r="D255" s="63" t="s">
        <v>465</v>
      </c>
      <c r="E255" s="67"/>
      <c r="F255" s="68" t="s">
        <v>1232</v>
      </c>
    </row>
    <row r="256" spans="3:6" ht="18" x14ac:dyDescent="0.35">
      <c r="C256">
        <f t="shared" si="3"/>
        <v>0</v>
      </c>
      <c r="D256" s="63" t="s">
        <v>466</v>
      </c>
      <c r="E256" s="67"/>
      <c r="F256" s="68" t="s">
        <v>1232</v>
      </c>
    </row>
    <row r="257" spans="3:6" ht="18" x14ac:dyDescent="0.35">
      <c r="C257">
        <f t="shared" si="3"/>
        <v>0</v>
      </c>
      <c r="D257" s="63" t="s">
        <v>467</v>
      </c>
      <c r="E257" s="67"/>
      <c r="F257" s="68" t="s">
        <v>1232</v>
      </c>
    </row>
    <row r="258" spans="3:6" ht="18" x14ac:dyDescent="0.35">
      <c r="C258">
        <f t="shared" si="3"/>
        <v>0</v>
      </c>
      <c r="D258" s="63" t="s">
        <v>468</v>
      </c>
      <c r="E258" s="67"/>
      <c r="F258" s="68" t="s">
        <v>1232</v>
      </c>
    </row>
    <row r="259" spans="3:6" ht="18" x14ac:dyDescent="0.35">
      <c r="C259">
        <f t="shared" si="3"/>
        <v>0</v>
      </c>
      <c r="D259" s="63" t="s">
        <v>469</v>
      </c>
      <c r="E259" s="67"/>
      <c r="F259" s="68" t="s">
        <v>1232</v>
      </c>
    </row>
    <row r="260" spans="3:6" ht="18" x14ac:dyDescent="0.35">
      <c r="C260">
        <f t="shared" si="3"/>
        <v>0</v>
      </c>
      <c r="D260" s="63" t="s">
        <v>470</v>
      </c>
      <c r="E260" s="67"/>
      <c r="F260" s="68" t="s">
        <v>1232</v>
      </c>
    </row>
    <row r="261" spans="3:6" ht="18" x14ac:dyDescent="0.35">
      <c r="C261">
        <f t="shared" si="3"/>
        <v>0</v>
      </c>
      <c r="D261" s="63" t="s">
        <v>471</v>
      </c>
      <c r="E261" s="67"/>
      <c r="F261" s="68" t="s">
        <v>1232</v>
      </c>
    </row>
    <row r="262" spans="3:6" ht="18" x14ac:dyDescent="0.35">
      <c r="C262">
        <f t="shared" si="3"/>
        <v>0</v>
      </c>
      <c r="D262" s="63" t="s">
        <v>472</v>
      </c>
      <c r="E262" s="67"/>
      <c r="F262" s="68" t="s">
        <v>1232</v>
      </c>
    </row>
    <row r="263" spans="3:6" ht="18" x14ac:dyDescent="0.35">
      <c r="C263">
        <f t="shared" si="3"/>
        <v>0</v>
      </c>
      <c r="D263" s="63" t="s">
        <v>473</v>
      </c>
      <c r="E263" s="67"/>
      <c r="F263" s="68" t="s">
        <v>1232</v>
      </c>
    </row>
    <row r="264" spans="3:6" ht="18" x14ac:dyDescent="0.35">
      <c r="C264">
        <f t="shared" si="3"/>
        <v>0</v>
      </c>
      <c r="D264" s="63" t="s">
        <v>474</v>
      </c>
      <c r="E264" s="67"/>
      <c r="F264" s="68" t="s">
        <v>1232</v>
      </c>
    </row>
    <row r="265" spans="3:6" ht="18" x14ac:dyDescent="0.35">
      <c r="C265">
        <f t="shared" si="3"/>
        <v>0</v>
      </c>
      <c r="D265" s="63" t="s">
        <v>475</v>
      </c>
      <c r="E265" s="67"/>
      <c r="F265" s="68" t="s">
        <v>1232</v>
      </c>
    </row>
    <row r="266" spans="3:6" ht="18" x14ac:dyDescent="0.35">
      <c r="C266">
        <f t="shared" si="3"/>
        <v>0</v>
      </c>
      <c r="D266" s="63" t="s">
        <v>476</v>
      </c>
      <c r="E266" s="67"/>
      <c r="F266" s="68" t="s">
        <v>1232</v>
      </c>
    </row>
    <row r="267" spans="3:6" ht="18" x14ac:dyDescent="0.35">
      <c r="C267">
        <f t="shared" si="3"/>
        <v>0</v>
      </c>
      <c r="D267" s="63" t="s">
        <v>477</v>
      </c>
      <c r="E267" s="67"/>
      <c r="F267" s="68" t="s">
        <v>1232</v>
      </c>
    </row>
    <row r="268" spans="3:6" ht="18" x14ac:dyDescent="0.35">
      <c r="C268">
        <f t="shared" si="3"/>
        <v>0</v>
      </c>
      <c r="D268" s="63" t="s">
        <v>478</v>
      </c>
      <c r="E268" s="67"/>
      <c r="F268" s="68" t="s">
        <v>1232</v>
      </c>
    </row>
    <row r="269" spans="3:6" ht="18" x14ac:dyDescent="0.35">
      <c r="C269">
        <f t="shared" si="3"/>
        <v>0</v>
      </c>
      <c r="D269" s="63" t="s">
        <v>479</v>
      </c>
      <c r="E269" s="67"/>
      <c r="F269" s="68" t="s">
        <v>1232</v>
      </c>
    </row>
    <row r="270" spans="3:6" ht="18" x14ac:dyDescent="0.35">
      <c r="C270">
        <f t="shared" si="3"/>
        <v>0</v>
      </c>
      <c r="D270" s="63" t="s">
        <v>480</v>
      </c>
      <c r="E270" s="67"/>
      <c r="F270" s="68" t="s">
        <v>1232</v>
      </c>
    </row>
    <row r="271" spans="3:6" ht="18" x14ac:dyDescent="0.35">
      <c r="C271">
        <f t="shared" si="3"/>
        <v>0</v>
      </c>
      <c r="D271" s="63" t="s">
        <v>481</v>
      </c>
      <c r="E271" s="67"/>
      <c r="F271" s="68" t="s">
        <v>1232</v>
      </c>
    </row>
    <row r="272" spans="3:6" ht="18" x14ac:dyDescent="0.35">
      <c r="C272">
        <f t="shared" si="3"/>
        <v>0</v>
      </c>
      <c r="D272" s="63" t="s">
        <v>482</v>
      </c>
      <c r="E272" s="67"/>
      <c r="F272" s="68" t="s">
        <v>1232</v>
      </c>
    </row>
    <row r="273" spans="3:6" ht="18" x14ac:dyDescent="0.35">
      <c r="C273">
        <f t="shared" si="3"/>
        <v>0</v>
      </c>
      <c r="D273" s="63" t="s">
        <v>483</v>
      </c>
      <c r="E273" s="67"/>
      <c r="F273" s="68" t="s">
        <v>1232</v>
      </c>
    </row>
    <row r="274" spans="3:6" ht="18" x14ac:dyDescent="0.35">
      <c r="C274">
        <f t="shared" si="3"/>
        <v>0</v>
      </c>
      <c r="D274" s="63" t="s">
        <v>484</v>
      </c>
      <c r="E274" s="67"/>
      <c r="F274" s="68" t="s">
        <v>1232</v>
      </c>
    </row>
    <row r="275" spans="3:6" ht="18" x14ac:dyDescent="0.35">
      <c r="C275">
        <f t="shared" si="3"/>
        <v>0</v>
      </c>
      <c r="D275" s="63" t="s">
        <v>485</v>
      </c>
      <c r="E275" s="67"/>
      <c r="F275" s="68" t="s">
        <v>1232</v>
      </c>
    </row>
    <row r="276" spans="3:6" ht="18" x14ac:dyDescent="0.35">
      <c r="C276">
        <f t="shared" si="3"/>
        <v>0</v>
      </c>
      <c r="D276" s="63" t="s">
        <v>486</v>
      </c>
      <c r="E276" s="67"/>
      <c r="F276" s="68" t="s">
        <v>1232</v>
      </c>
    </row>
    <row r="277" spans="3:6" ht="18" x14ac:dyDescent="0.35">
      <c r="C277">
        <f t="shared" ref="C277:C340" si="4">E277^2</f>
        <v>0</v>
      </c>
      <c r="D277" s="63" t="s">
        <v>487</v>
      </c>
      <c r="E277" s="67"/>
      <c r="F277" s="68" t="s">
        <v>1232</v>
      </c>
    </row>
    <row r="278" spans="3:6" ht="18" x14ac:dyDescent="0.35">
      <c r="C278">
        <f t="shared" si="4"/>
        <v>0</v>
      </c>
      <c r="D278" s="63" t="s">
        <v>488</v>
      </c>
      <c r="E278" s="67"/>
      <c r="F278" s="68" t="s">
        <v>1232</v>
      </c>
    </row>
    <row r="279" spans="3:6" ht="18" x14ac:dyDescent="0.35">
      <c r="C279">
        <f t="shared" si="4"/>
        <v>0</v>
      </c>
      <c r="D279" s="63" t="s">
        <v>489</v>
      </c>
      <c r="E279" s="67"/>
      <c r="F279" s="68" t="s">
        <v>1232</v>
      </c>
    </row>
    <row r="280" spans="3:6" ht="18" x14ac:dyDescent="0.35">
      <c r="C280">
        <f t="shared" si="4"/>
        <v>0</v>
      </c>
      <c r="D280" s="63" t="s">
        <v>490</v>
      </c>
      <c r="E280" s="67"/>
      <c r="F280" s="68" t="s">
        <v>1232</v>
      </c>
    </row>
    <row r="281" spans="3:6" ht="18" x14ac:dyDescent="0.35">
      <c r="C281">
        <f t="shared" si="4"/>
        <v>0</v>
      </c>
      <c r="D281" s="63" t="s">
        <v>491</v>
      </c>
      <c r="E281" s="67"/>
      <c r="F281" s="68" t="s">
        <v>1232</v>
      </c>
    </row>
    <row r="282" spans="3:6" ht="18" x14ac:dyDescent="0.35">
      <c r="C282">
        <f t="shared" si="4"/>
        <v>0</v>
      </c>
      <c r="D282" s="63" t="s">
        <v>492</v>
      </c>
      <c r="E282" s="67"/>
      <c r="F282" s="68" t="s">
        <v>1232</v>
      </c>
    </row>
    <row r="283" spans="3:6" ht="18" x14ac:dyDescent="0.35">
      <c r="C283">
        <f t="shared" si="4"/>
        <v>0</v>
      </c>
      <c r="D283" s="63" t="s">
        <v>493</v>
      </c>
      <c r="E283" s="67"/>
      <c r="F283" s="68" t="s">
        <v>1232</v>
      </c>
    </row>
    <row r="284" spans="3:6" ht="18" x14ac:dyDescent="0.35">
      <c r="C284">
        <f t="shared" si="4"/>
        <v>0</v>
      </c>
      <c r="D284" s="63" t="s">
        <v>494</v>
      </c>
      <c r="E284" s="67"/>
      <c r="F284" s="68" t="s">
        <v>1232</v>
      </c>
    </row>
    <row r="285" spans="3:6" ht="18" x14ac:dyDescent="0.35">
      <c r="C285">
        <f t="shared" si="4"/>
        <v>0</v>
      </c>
      <c r="D285" s="63" t="s">
        <v>495</v>
      </c>
      <c r="E285" s="67"/>
      <c r="F285" s="68" t="s">
        <v>1232</v>
      </c>
    </row>
    <row r="286" spans="3:6" ht="18" x14ac:dyDescent="0.35">
      <c r="C286">
        <f t="shared" si="4"/>
        <v>0</v>
      </c>
      <c r="D286" s="63" t="s">
        <v>496</v>
      </c>
      <c r="E286" s="67"/>
      <c r="F286" s="68" t="s">
        <v>1232</v>
      </c>
    </row>
    <row r="287" spans="3:6" ht="18" x14ac:dyDescent="0.35">
      <c r="C287">
        <f t="shared" si="4"/>
        <v>0</v>
      </c>
      <c r="D287" s="63" t="s">
        <v>497</v>
      </c>
      <c r="E287" s="67"/>
      <c r="F287" s="68" t="s">
        <v>1232</v>
      </c>
    </row>
    <row r="288" spans="3:6" ht="18" x14ac:dyDescent="0.35">
      <c r="C288">
        <f t="shared" si="4"/>
        <v>0</v>
      </c>
      <c r="D288" s="63" t="s">
        <v>498</v>
      </c>
      <c r="E288" s="67"/>
      <c r="F288" s="68" t="s">
        <v>1232</v>
      </c>
    </row>
    <row r="289" spans="3:6" ht="18" x14ac:dyDescent="0.35">
      <c r="C289">
        <f t="shared" si="4"/>
        <v>0</v>
      </c>
      <c r="D289" s="63" t="s">
        <v>499</v>
      </c>
      <c r="E289" s="67"/>
      <c r="F289" s="68" t="s">
        <v>1232</v>
      </c>
    </row>
    <row r="290" spans="3:6" ht="18" x14ac:dyDescent="0.35">
      <c r="C290">
        <f t="shared" si="4"/>
        <v>0</v>
      </c>
      <c r="D290" s="63" t="s">
        <v>500</v>
      </c>
      <c r="E290" s="67"/>
      <c r="F290" s="68" t="s">
        <v>1232</v>
      </c>
    </row>
    <row r="291" spans="3:6" ht="18" x14ac:dyDescent="0.35">
      <c r="C291">
        <f t="shared" si="4"/>
        <v>0</v>
      </c>
      <c r="D291" s="63" t="s">
        <v>501</v>
      </c>
      <c r="E291" s="67"/>
      <c r="F291" s="68" t="s">
        <v>1232</v>
      </c>
    </row>
    <row r="292" spans="3:6" ht="18" x14ac:dyDescent="0.35">
      <c r="C292">
        <f t="shared" si="4"/>
        <v>0</v>
      </c>
      <c r="D292" s="63" t="s">
        <v>502</v>
      </c>
      <c r="E292" s="67"/>
      <c r="F292" s="68" t="s">
        <v>1232</v>
      </c>
    </row>
    <row r="293" spans="3:6" ht="18" x14ac:dyDescent="0.35">
      <c r="C293">
        <f t="shared" si="4"/>
        <v>0</v>
      </c>
      <c r="D293" s="63" t="s">
        <v>503</v>
      </c>
      <c r="E293" s="67"/>
      <c r="F293" s="68" t="s">
        <v>1232</v>
      </c>
    </row>
    <row r="294" spans="3:6" ht="18" x14ac:dyDescent="0.35">
      <c r="C294">
        <f t="shared" si="4"/>
        <v>0</v>
      </c>
      <c r="D294" s="63" t="s">
        <v>504</v>
      </c>
      <c r="E294" s="67"/>
      <c r="F294" s="68" t="s">
        <v>1232</v>
      </c>
    </row>
    <row r="295" spans="3:6" ht="18" x14ac:dyDescent="0.35">
      <c r="C295">
        <f t="shared" si="4"/>
        <v>0</v>
      </c>
      <c r="D295" s="63" t="s">
        <v>505</v>
      </c>
      <c r="E295" s="67"/>
      <c r="F295" s="68" t="s">
        <v>1232</v>
      </c>
    </row>
    <row r="296" spans="3:6" ht="18" x14ac:dyDescent="0.35">
      <c r="C296">
        <f t="shared" si="4"/>
        <v>0</v>
      </c>
      <c r="D296" s="63" t="s">
        <v>506</v>
      </c>
      <c r="E296" s="67"/>
      <c r="F296" s="68" t="s">
        <v>1232</v>
      </c>
    </row>
    <row r="297" spans="3:6" ht="18" x14ac:dyDescent="0.35">
      <c r="C297">
        <f t="shared" si="4"/>
        <v>0</v>
      </c>
      <c r="D297" s="63" t="s">
        <v>507</v>
      </c>
      <c r="E297" s="67"/>
      <c r="F297" s="68" t="s">
        <v>1232</v>
      </c>
    </row>
    <row r="298" spans="3:6" ht="18" x14ac:dyDescent="0.35">
      <c r="C298">
        <f t="shared" si="4"/>
        <v>0</v>
      </c>
      <c r="D298" s="63" t="s">
        <v>508</v>
      </c>
      <c r="E298" s="67"/>
      <c r="F298" s="68" t="s">
        <v>1232</v>
      </c>
    </row>
    <row r="299" spans="3:6" ht="18" x14ac:dyDescent="0.35">
      <c r="C299">
        <f t="shared" si="4"/>
        <v>0</v>
      </c>
      <c r="D299" s="63" t="s">
        <v>509</v>
      </c>
      <c r="E299" s="67"/>
      <c r="F299" s="68" t="s">
        <v>1232</v>
      </c>
    </row>
    <row r="300" spans="3:6" ht="18" x14ac:dyDescent="0.35">
      <c r="C300">
        <f t="shared" si="4"/>
        <v>0</v>
      </c>
      <c r="D300" s="63" t="s">
        <v>510</v>
      </c>
      <c r="E300" s="67"/>
      <c r="F300" s="68" t="s">
        <v>1232</v>
      </c>
    </row>
    <row r="301" spans="3:6" ht="18" x14ac:dyDescent="0.35">
      <c r="C301">
        <f t="shared" si="4"/>
        <v>0</v>
      </c>
      <c r="D301" s="63" t="s">
        <v>511</v>
      </c>
      <c r="E301" s="67"/>
      <c r="F301" s="68" t="s">
        <v>1232</v>
      </c>
    </row>
    <row r="302" spans="3:6" ht="18" x14ac:dyDescent="0.35">
      <c r="C302">
        <f t="shared" si="4"/>
        <v>0</v>
      </c>
      <c r="D302" s="63" t="s">
        <v>512</v>
      </c>
      <c r="E302" s="67"/>
      <c r="F302" s="68" t="s">
        <v>1232</v>
      </c>
    </row>
    <row r="303" spans="3:6" ht="18" x14ac:dyDescent="0.35">
      <c r="C303">
        <f t="shared" si="4"/>
        <v>0</v>
      </c>
      <c r="D303" s="63" t="s">
        <v>513</v>
      </c>
      <c r="E303" s="67"/>
      <c r="F303" s="68" t="s">
        <v>1232</v>
      </c>
    </row>
    <row r="304" spans="3:6" ht="18" x14ac:dyDescent="0.35">
      <c r="C304">
        <f t="shared" si="4"/>
        <v>0</v>
      </c>
      <c r="D304" s="63" t="s">
        <v>514</v>
      </c>
      <c r="E304" s="67"/>
      <c r="F304" s="68" t="s">
        <v>1232</v>
      </c>
    </row>
    <row r="305" spans="3:6" ht="18" x14ac:dyDescent="0.35">
      <c r="C305">
        <f t="shared" si="4"/>
        <v>0</v>
      </c>
      <c r="D305" s="63" t="s">
        <v>515</v>
      </c>
      <c r="E305" s="67"/>
      <c r="F305" s="68" t="s">
        <v>1232</v>
      </c>
    </row>
    <row r="306" spans="3:6" ht="18" x14ac:dyDescent="0.35">
      <c r="C306">
        <f t="shared" si="4"/>
        <v>0</v>
      </c>
      <c r="D306" s="63" t="s">
        <v>516</v>
      </c>
      <c r="E306" s="67"/>
      <c r="F306" s="68" t="s">
        <v>1232</v>
      </c>
    </row>
    <row r="307" spans="3:6" ht="18" x14ac:dyDescent="0.35">
      <c r="C307">
        <f t="shared" si="4"/>
        <v>0</v>
      </c>
      <c r="D307" s="63" t="s">
        <v>517</v>
      </c>
      <c r="E307" s="67"/>
      <c r="F307" s="68" t="s">
        <v>1232</v>
      </c>
    </row>
    <row r="308" spans="3:6" ht="18" x14ac:dyDescent="0.35">
      <c r="C308">
        <f t="shared" si="4"/>
        <v>0</v>
      </c>
      <c r="D308" s="63" t="s">
        <v>518</v>
      </c>
      <c r="E308" s="67"/>
      <c r="F308" s="68" t="s">
        <v>1232</v>
      </c>
    </row>
    <row r="309" spans="3:6" ht="18" x14ac:dyDescent="0.35">
      <c r="C309">
        <f t="shared" si="4"/>
        <v>0</v>
      </c>
      <c r="D309" s="63" t="s">
        <v>519</v>
      </c>
      <c r="E309" s="67"/>
      <c r="F309" s="68" t="s">
        <v>1232</v>
      </c>
    </row>
    <row r="310" spans="3:6" ht="18" x14ac:dyDescent="0.35">
      <c r="C310">
        <f t="shared" si="4"/>
        <v>0</v>
      </c>
      <c r="D310" s="63" t="s">
        <v>520</v>
      </c>
      <c r="E310" s="67"/>
      <c r="F310" s="68" t="s">
        <v>1232</v>
      </c>
    </row>
    <row r="311" spans="3:6" ht="18" x14ac:dyDescent="0.35">
      <c r="C311">
        <f t="shared" si="4"/>
        <v>0</v>
      </c>
      <c r="D311" s="63" t="s">
        <v>521</v>
      </c>
      <c r="E311" s="67"/>
      <c r="F311" s="68" t="s">
        <v>1232</v>
      </c>
    </row>
    <row r="312" spans="3:6" ht="18" x14ac:dyDescent="0.35">
      <c r="C312">
        <f t="shared" si="4"/>
        <v>0</v>
      </c>
      <c r="D312" s="63" t="s">
        <v>522</v>
      </c>
      <c r="E312" s="67"/>
      <c r="F312" s="68" t="s">
        <v>1232</v>
      </c>
    </row>
    <row r="313" spans="3:6" ht="18" x14ac:dyDescent="0.35">
      <c r="C313">
        <f t="shared" si="4"/>
        <v>0</v>
      </c>
      <c r="D313" s="63" t="s">
        <v>523</v>
      </c>
      <c r="E313" s="67"/>
      <c r="F313" s="68" t="s">
        <v>1232</v>
      </c>
    </row>
    <row r="314" spans="3:6" ht="18" x14ac:dyDescent="0.35">
      <c r="C314">
        <f t="shared" si="4"/>
        <v>0</v>
      </c>
      <c r="D314" s="63" t="s">
        <v>524</v>
      </c>
      <c r="E314" s="67"/>
      <c r="F314" s="68" t="s">
        <v>1232</v>
      </c>
    </row>
    <row r="315" spans="3:6" ht="18" x14ac:dyDescent="0.35">
      <c r="C315">
        <f t="shared" si="4"/>
        <v>0</v>
      </c>
      <c r="D315" s="63" t="s">
        <v>525</v>
      </c>
      <c r="E315" s="67"/>
      <c r="F315" s="68" t="s">
        <v>1232</v>
      </c>
    </row>
    <row r="316" spans="3:6" ht="18" x14ac:dyDescent="0.35">
      <c r="C316">
        <f t="shared" si="4"/>
        <v>0</v>
      </c>
      <c r="D316" s="63" t="s">
        <v>526</v>
      </c>
      <c r="E316" s="67"/>
      <c r="F316" s="68" t="s">
        <v>1232</v>
      </c>
    </row>
    <row r="317" spans="3:6" ht="18" x14ac:dyDescent="0.35">
      <c r="C317">
        <f t="shared" si="4"/>
        <v>0</v>
      </c>
      <c r="D317" s="63" t="s">
        <v>527</v>
      </c>
      <c r="E317" s="67"/>
      <c r="F317" s="68" t="s">
        <v>1232</v>
      </c>
    </row>
    <row r="318" spans="3:6" ht="18" x14ac:dyDescent="0.35">
      <c r="C318">
        <f t="shared" si="4"/>
        <v>0</v>
      </c>
      <c r="D318" s="63" t="s">
        <v>528</v>
      </c>
      <c r="E318" s="67"/>
      <c r="F318" s="68" t="s">
        <v>1232</v>
      </c>
    </row>
    <row r="319" spans="3:6" ht="18" x14ac:dyDescent="0.35">
      <c r="C319">
        <f t="shared" si="4"/>
        <v>0</v>
      </c>
      <c r="D319" s="63" t="s">
        <v>529</v>
      </c>
      <c r="E319" s="67"/>
      <c r="F319" s="68" t="s">
        <v>1232</v>
      </c>
    </row>
    <row r="320" spans="3:6" ht="18" x14ac:dyDescent="0.35">
      <c r="C320">
        <f t="shared" si="4"/>
        <v>0</v>
      </c>
      <c r="D320" s="63" t="s">
        <v>530</v>
      </c>
      <c r="E320" s="67"/>
      <c r="F320" s="68" t="s">
        <v>1232</v>
      </c>
    </row>
    <row r="321" spans="3:6" ht="18" x14ac:dyDescent="0.35">
      <c r="C321">
        <f t="shared" si="4"/>
        <v>0</v>
      </c>
      <c r="D321" s="63" t="s">
        <v>531</v>
      </c>
      <c r="E321" s="67"/>
      <c r="F321" s="68" t="s">
        <v>1232</v>
      </c>
    </row>
    <row r="322" spans="3:6" ht="18" x14ac:dyDescent="0.35">
      <c r="C322">
        <f t="shared" si="4"/>
        <v>0</v>
      </c>
      <c r="D322" s="63" t="s">
        <v>532</v>
      </c>
      <c r="E322" s="67"/>
      <c r="F322" s="68" t="s">
        <v>1232</v>
      </c>
    </row>
    <row r="323" spans="3:6" ht="18" x14ac:dyDescent="0.35">
      <c r="C323">
        <f t="shared" si="4"/>
        <v>0</v>
      </c>
      <c r="D323" s="63" t="s">
        <v>533</v>
      </c>
      <c r="E323" s="67"/>
      <c r="F323" s="68" t="s">
        <v>1232</v>
      </c>
    </row>
    <row r="324" spans="3:6" ht="18" x14ac:dyDescent="0.35">
      <c r="C324">
        <f t="shared" si="4"/>
        <v>0</v>
      </c>
      <c r="D324" s="63" t="s">
        <v>534</v>
      </c>
      <c r="E324" s="67"/>
      <c r="F324" s="68" t="s">
        <v>1232</v>
      </c>
    </row>
    <row r="325" spans="3:6" ht="18" x14ac:dyDescent="0.35">
      <c r="C325">
        <f t="shared" si="4"/>
        <v>0</v>
      </c>
      <c r="D325" s="63" t="s">
        <v>535</v>
      </c>
      <c r="E325" s="67"/>
      <c r="F325" s="68" t="s">
        <v>1232</v>
      </c>
    </row>
    <row r="326" spans="3:6" ht="18" x14ac:dyDescent="0.35">
      <c r="C326">
        <f t="shared" si="4"/>
        <v>0</v>
      </c>
      <c r="D326" s="63" t="s">
        <v>536</v>
      </c>
      <c r="E326" s="67"/>
      <c r="F326" s="68" t="s">
        <v>1232</v>
      </c>
    </row>
    <row r="327" spans="3:6" ht="18" x14ac:dyDescent="0.35">
      <c r="C327">
        <f t="shared" si="4"/>
        <v>0</v>
      </c>
      <c r="D327" s="63" t="s">
        <v>537</v>
      </c>
      <c r="E327" s="67"/>
      <c r="F327" s="68" t="s">
        <v>1232</v>
      </c>
    </row>
    <row r="328" spans="3:6" ht="18" x14ac:dyDescent="0.35">
      <c r="C328">
        <f t="shared" si="4"/>
        <v>0</v>
      </c>
      <c r="D328" s="63" t="s">
        <v>538</v>
      </c>
      <c r="E328" s="67"/>
      <c r="F328" s="68" t="s">
        <v>1232</v>
      </c>
    </row>
    <row r="329" spans="3:6" ht="18" x14ac:dyDescent="0.35">
      <c r="C329">
        <f t="shared" si="4"/>
        <v>0</v>
      </c>
      <c r="D329" s="63" t="s">
        <v>539</v>
      </c>
      <c r="E329" s="67"/>
      <c r="F329" s="68" t="s">
        <v>1232</v>
      </c>
    </row>
    <row r="330" spans="3:6" ht="18" x14ac:dyDescent="0.35">
      <c r="C330">
        <f t="shared" si="4"/>
        <v>0</v>
      </c>
      <c r="D330" s="63" t="s">
        <v>540</v>
      </c>
      <c r="E330" s="67"/>
      <c r="F330" s="68" t="s">
        <v>1232</v>
      </c>
    </row>
    <row r="331" spans="3:6" ht="18" x14ac:dyDescent="0.35">
      <c r="C331">
        <f t="shared" si="4"/>
        <v>0</v>
      </c>
      <c r="D331" s="63" t="s">
        <v>541</v>
      </c>
      <c r="E331" s="67"/>
      <c r="F331" s="68" t="s">
        <v>1232</v>
      </c>
    </row>
    <row r="332" spans="3:6" ht="18" x14ac:dyDescent="0.35">
      <c r="C332">
        <f t="shared" si="4"/>
        <v>0</v>
      </c>
      <c r="D332" s="63" t="s">
        <v>542</v>
      </c>
      <c r="E332" s="67"/>
      <c r="F332" s="68" t="s">
        <v>1232</v>
      </c>
    </row>
    <row r="333" spans="3:6" ht="18" x14ac:dyDescent="0.35">
      <c r="C333">
        <f t="shared" si="4"/>
        <v>0</v>
      </c>
      <c r="D333" s="63" t="s">
        <v>543</v>
      </c>
      <c r="E333" s="67"/>
      <c r="F333" s="68" t="s">
        <v>1232</v>
      </c>
    </row>
    <row r="334" spans="3:6" ht="18" x14ac:dyDescent="0.35">
      <c r="C334">
        <f t="shared" si="4"/>
        <v>0</v>
      </c>
      <c r="D334" s="63" t="s">
        <v>544</v>
      </c>
      <c r="E334" s="67"/>
      <c r="F334" s="68" t="s">
        <v>1232</v>
      </c>
    </row>
    <row r="335" spans="3:6" ht="18" x14ac:dyDescent="0.35">
      <c r="C335">
        <f t="shared" si="4"/>
        <v>0</v>
      </c>
      <c r="D335" s="63" t="s">
        <v>545</v>
      </c>
      <c r="E335" s="67"/>
      <c r="F335" s="68" t="s">
        <v>1232</v>
      </c>
    </row>
    <row r="336" spans="3:6" ht="18" x14ac:dyDescent="0.35">
      <c r="C336">
        <f t="shared" si="4"/>
        <v>0</v>
      </c>
      <c r="D336" s="63" t="s">
        <v>546</v>
      </c>
      <c r="E336" s="67"/>
      <c r="F336" s="68" t="s">
        <v>1232</v>
      </c>
    </row>
    <row r="337" spans="3:6" ht="18" x14ac:dyDescent="0.35">
      <c r="C337">
        <f t="shared" si="4"/>
        <v>0</v>
      </c>
      <c r="D337" s="63" t="s">
        <v>547</v>
      </c>
      <c r="E337" s="67"/>
      <c r="F337" s="68" t="s">
        <v>1232</v>
      </c>
    </row>
    <row r="338" spans="3:6" ht="18" x14ac:dyDescent="0.35">
      <c r="C338">
        <f t="shared" si="4"/>
        <v>0</v>
      </c>
      <c r="D338" s="63" t="s">
        <v>548</v>
      </c>
      <c r="E338" s="67"/>
      <c r="F338" s="68" t="s">
        <v>1232</v>
      </c>
    </row>
    <row r="339" spans="3:6" ht="18" x14ac:dyDescent="0.35">
      <c r="C339">
        <f t="shared" si="4"/>
        <v>0</v>
      </c>
      <c r="D339" s="63" t="s">
        <v>549</v>
      </c>
      <c r="E339" s="67"/>
      <c r="F339" s="68" t="s">
        <v>1232</v>
      </c>
    </row>
    <row r="340" spans="3:6" ht="18" x14ac:dyDescent="0.35">
      <c r="C340">
        <f t="shared" si="4"/>
        <v>0</v>
      </c>
      <c r="D340" s="63" t="s">
        <v>550</v>
      </c>
      <c r="E340" s="67"/>
      <c r="F340" s="68" t="s">
        <v>1232</v>
      </c>
    </row>
    <row r="341" spans="3:6" ht="18" x14ac:dyDescent="0.35">
      <c r="C341">
        <f t="shared" ref="C341:C404" si="5">E341^2</f>
        <v>0</v>
      </c>
      <c r="D341" s="63" t="s">
        <v>551</v>
      </c>
      <c r="E341" s="67"/>
      <c r="F341" s="68" t="s">
        <v>1232</v>
      </c>
    </row>
    <row r="342" spans="3:6" ht="18" x14ac:dyDescent="0.35">
      <c r="C342">
        <f t="shared" si="5"/>
        <v>0</v>
      </c>
      <c r="D342" s="63" t="s">
        <v>552</v>
      </c>
      <c r="E342" s="67"/>
      <c r="F342" s="68" t="s">
        <v>1232</v>
      </c>
    </row>
    <row r="343" spans="3:6" ht="18" x14ac:dyDescent="0.35">
      <c r="C343">
        <f t="shared" si="5"/>
        <v>0</v>
      </c>
      <c r="D343" s="63" t="s">
        <v>553</v>
      </c>
      <c r="E343" s="67"/>
      <c r="F343" s="68" t="s">
        <v>1232</v>
      </c>
    </row>
    <row r="344" spans="3:6" ht="18" x14ac:dyDescent="0.35">
      <c r="C344">
        <f t="shared" si="5"/>
        <v>0</v>
      </c>
      <c r="D344" s="63" t="s">
        <v>554</v>
      </c>
      <c r="E344" s="67"/>
      <c r="F344" s="68" t="s">
        <v>1232</v>
      </c>
    </row>
    <row r="345" spans="3:6" ht="18" x14ac:dyDescent="0.35">
      <c r="C345">
        <f t="shared" si="5"/>
        <v>0</v>
      </c>
      <c r="D345" s="63" t="s">
        <v>555</v>
      </c>
      <c r="E345" s="67"/>
      <c r="F345" s="68" t="s">
        <v>1232</v>
      </c>
    </row>
    <row r="346" spans="3:6" ht="18" x14ac:dyDescent="0.35">
      <c r="C346">
        <f t="shared" si="5"/>
        <v>0</v>
      </c>
      <c r="D346" s="63" t="s">
        <v>556</v>
      </c>
      <c r="E346" s="67"/>
      <c r="F346" s="68" t="s">
        <v>1232</v>
      </c>
    </row>
    <row r="347" spans="3:6" ht="18" x14ac:dyDescent="0.35">
      <c r="C347">
        <f t="shared" si="5"/>
        <v>0</v>
      </c>
      <c r="D347" s="63" t="s">
        <v>557</v>
      </c>
      <c r="E347" s="67"/>
      <c r="F347" s="68" t="s">
        <v>1232</v>
      </c>
    </row>
    <row r="348" spans="3:6" ht="18" x14ac:dyDescent="0.35">
      <c r="C348">
        <f t="shared" si="5"/>
        <v>0</v>
      </c>
      <c r="D348" s="63" t="s">
        <v>558</v>
      </c>
      <c r="E348" s="67"/>
      <c r="F348" s="68" t="s">
        <v>1232</v>
      </c>
    </row>
    <row r="349" spans="3:6" ht="18" x14ac:dyDescent="0.35">
      <c r="C349">
        <f t="shared" si="5"/>
        <v>0</v>
      </c>
      <c r="D349" s="63" t="s">
        <v>559</v>
      </c>
      <c r="E349" s="67"/>
      <c r="F349" s="68" t="s">
        <v>1232</v>
      </c>
    </row>
    <row r="350" spans="3:6" ht="18" x14ac:dyDescent="0.35">
      <c r="C350">
        <f t="shared" si="5"/>
        <v>0</v>
      </c>
      <c r="D350" s="63" t="s">
        <v>560</v>
      </c>
      <c r="E350" s="67"/>
      <c r="F350" s="68" t="s">
        <v>1232</v>
      </c>
    </row>
    <row r="351" spans="3:6" ht="18" x14ac:dyDescent="0.35">
      <c r="C351">
        <f t="shared" si="5"/>
        <v>0</v>
      </c>
      <c r="D351" s="63" t="s">
        <v>561</v>
      </c>
      <c r="E351" s="67"/>
      <c r="F351" s="68" t="s">
        <v>1232</v>
      </c>
    </row>
    <row r="352" spans="3:6" ht="18" x14ac:dyDescent="0.35">
      <c r="C352">
        <f t="shared" si="5"/>
        <v>0</v>
      </c>
      <c r="D352" s="63" t="s">
        <v>562</v>
      </c>
      <c r="E352" s="67"/>
      <c r="F352" s="68" t="s">
        <v>1232</v>
      </c>
    </row>
    <row r="353" spans="3:6" ht="18" x14ac:dyDescent="0.35">
      <c r="C353">
        <f t="shared" si="5"/>
        <v>0</v>
      </c>
      <c r="D353" s="63" t="s">
        <v>563</v>
      </c>
      <c r="E353" s="67"/>
      <c r="F353" s="68" t="s">
        <v>1232</v>
      </c>
    </row>
    <row r="354" spans="3:6" ht="18" x14ac:dyDescent="0.35">
      <c r="C354">
        <f t="shared" si="5"/>
        <v>0</v>
      </c>
      <c r="D354" s="63" t="s">
        <v>564</v>
      </c>
      <c r="E354" s="67"/>
      <c r="F354" s="68" t="s">
        <v>1232</v>
      </c>
    </row>
    <row r="355" spans="3:6" ht="18" x14ac:dyDescent="0.35">
      <c r="C355">
        <f t="shared" si="5"/>
        <v>0</v>
      </c>
      <c r="D355" s="63" t="s">
        <v>565</v>
      </c>
      <c r="E355" s="67"/>
      <c r="F355" s="68" t="s">
        <v>1232</v>
      </c>
    </row>
    <row r="356" spans="3:6" ht="18" x14ac:dyDescent="0.35">
      <c r="C356">
        <f t="shared" si="5"/>
        <v>0</v>
      </c>
      <c r="D356" s="63" t="s">
        <v>566</v>
      </c>
      <c r="E356" s="67"/>
      <c r="F356" s="68" t="s">
        <v>1232</v>
      </c>
    </row>
    <row r="357" spans="3:6" ht="18" x14ac:dyDescent="0.35">
      <c r="C357">
        <f t="shared" si="5"/>
        <v>0</v>
      </c>
      <c r="D357" s="63" t="s">
        <v>567</v>
      </c>
      <c r="E357" s="67"/>
      <c r="F357" s="68" t="s">
        <v>1232</v>
      </c>
    </row>
    <row r="358" spans="3:6" ht="18" x14ac:dyDescent="0.35">
      <c r="C358">
        <f t="shared" si="5"/>
        <v>0</v>
      </c>
      <c r="D358" s="63" t="s">
        <v>568</v>
      </c>
      <c r="E358" s="67"/>
      <c r="F358" s="68" t="s">
        <v>1232</v>
      </c>
    </row>
    <row r="359" spans="3:6" ht="18" x14ac:dyDescent="0.35">
      <c r="C359">
        <f t="shared" si="5"/>
        <v>0</v>
      </c>
      <c r="D359" s="63" t="s">
        <v>569</v>
      </c>
      <c r="E359" s="67"/>
      <c r="F359" s="68" t="s">
        <v>1232</v>
      </c>
    </row>
    <row r="360" spans="3:6" ht="18" x14ac:dyDescent="0.35">
      <c r="C360">
        <f t="shared" si="5"/>
        <v>0</v>
      </c>
      <c r="D360" s="63" t="s">
        <v>570</v>
      </c>
      <c r="E360" s="67"/>
      <c r="F360" s="68" t="s">
        <v>1232</v>
      </c>
    </row>
    <row r="361" spans="3:6" ht="18" x14ac:dyDescent="0.35">
      <c r="C361">
        <f t="shared" si="5"/>
        <v>0</v>
      </c>
      <c r="D361" s="63" t="s">
        <v>571</v>
      </c>
      <c r="E361" s="67"/>
      <c r="F361" s="68" t="s">
        <v>1232</v>
      </c>
    </row>
    <row r="362" spans="3:6" ht="18" x14ac:dyDescent="0.35">
      <c r="C362">
        <f t="shared" si="5"/>
        <v>0</v>
      </c>
      <c r="D362" s="63" t="s">
        <v>572</v>
      </c>
      <c r="E362" s="67"/>
      <c r="F362" s="68" t="s">
        <v>1232</v>
      </c>
    </row>
    <row r="363" spans="3:6" ht="18" x14ac:dyDescent="0.35">
      <c r="C363">
        <f t="shared" si="5"/>
        <v>0</v>
      </c>
      <c r="D363" s="63" t="s">
        <v>573</v>
      </c>
      <c r="E363" s="67"/>
      <c r="F363" s="68" t="s">
        <v>1232</v>
      </c>
    </row>
    <row r="364" spans="3:6" ht="18" x14ac:dyDescent="0.35">
      <c r="C364">
        <f t="shared" si="5"/>
        <v>0</v>
      </c>
      <c r="D364" s="63" t="s">
        <v>574</v>
      </c>
      <c r="E364" s="67"/>
      <c r="F364" s="68" t="s">
        <v>1232</v>
      </c>
    </row>
    <row r="365" spans="3:6" ht="18" x14ac:dyDescent="0.35">
      <c r="C365">
        <f t="shared" si="5"/>
        <v>0</v>
      </c>
      <c r="D365" s="63" t="s">
        <v>575</v>
      </c>
      <c r="E365" s="67"/>
      <c r="F365" s="68" t="s">
        <v>1232</v>
      </c>
    </row>
    <row r="366" spans="3:6" ht="18" x14ac:dyDescent="0.35">
      <c r="C366">
        <f t="shared" si="5"/>
        <v>0</v>
      </c>
      <c r="D366" s="63" t="s">
        <v>576</v>
      </c>
      <c r="E366" s="67"/>
      <c r="F366" s="68" t="s">
        <v>1232</v>
      </c>
    </row>
    <row r="367" spans="3:6" ht="18" x14ac:dyDescent="0.35">
      <c r="C367">
        <f t="shared" si="5"/>
        <v>0</v>
      </c>
      <c r="D367" s="63" t="s">
        <v>577</v>
      </c>
      <c r="E367" s="67"/>
      <c r="F367" s="68" t="s">
        <v>1232</v>
      </c>
    </row>
    <row r="368" spans="3:6" ht="18" x14ac:dyDescent="0.35">
      <c r="C368">
        <f t="shared" si="5"/>
        <v>0</v>
      </c>
      <c r="D368" s="63" t="s">
        <v>578</v>
      </c>
      <c r="E368" s="67"/>
      <c r="F368" s="68" t="s">
        <v>1232</v>
      </c>
    </row>
    <row r="369" spans="3:6" ht="18" x14ac:dyDescent="0.35">
      <c r="C369">
        <f t="shared" si="5"/>
        <v>0</v>
      </c>
      <c r="D369" s="63" t="s">
        <v>579</v>
      </c>
      <c r="E369" s="67"/>
      <c r="F369" s="68" t="s">
        <v>1232</v>
      </c>
    </row>
    <row r="370" spans="3:6" ht="18" x14ac:dyDescent="0.35">
      <c r="C370">
        <f t="shared" si="5"/>
        <v>0</v>
      </c>
      <c r="D370" s="63" t="s">
        <v>580</v>
      </c>
      <c r="E370" s="67"/>
      <c r="F370" s="68" t="s">
        <v>1232</v>
      </c>
    </row>
    <row r="371" spans="3:6" ht="18" x14ac:dyDescent="0.35">
      <c r="C371">
        <f t="shared" si="5"/>
        <v>0</v>
      </c>
      <c r="D371" s="63" t="s">
        <v>581</v>
      </c>
      <c r="E371" s="67"/>
      <c r="F371" s="68" t="s">
        <v>1232</v>
      </c>
    </row>
    <row r="372" spans="3:6" ht="18" x14ac:dyDescent="0.35">
      <c r="C372">
        <f t="shared" si="5"/>
        <v>0</v>
      </c>
      <c r="D372" s="63" t="s">
        <v>582</v>
      </c>
      <c r="E372" s="67"/>
      <c r="F372" s="68" t="s">
        <v>1232</v>
      </c>
    </row>
    <row r="373" spans="3:6" ht="18" x14ac:dyDescent="0.35">
      <c r="C373">
        <f t="shared" si="5"/>
        <v>0</v>
      </c>
      <c r="D373" s="63" t="s">
        <v>583</v>
      </c>
      <c r="E373" s="67"/>
      <c r="F373" s="68" t="s">
        <v>1232</v>
      </c>
    </row>
    <row r="374" spans="3:6" ht="18" x14ac:dyDescent="0.35">
      <c r="C374">
        <f t="shared" si="5"/>
        <v>0</v>
      </c>
      <c r="D374" s="63" t="s">
        <v>584</v>
      </c>
      <c r="E374" s="67"/>
      <c r="F374" s="68" t="s">
        <v>1232</v>
      </c>
    </row>
    <row r="375" spans="3:6" ht="18" x14ac:dyDescent="0.35">
      <c r="C375">
        <f t="shared" si="5"/>
        <v>0</v>
      </c>
      <c r="D375" s="63" t="s">
        <v>585</v>
      </c>
      <c r="E375" s="67"/>
      <c r="F375" s="68" t="s">
        <v>1232</v>
      </c>
    </row>
    <row r="376" spans="3:6" ht="18" x14ac:dyDescent="0.35">
      <c r="C376">
        <f t="shared" si="5"/>
        <v>0</v>
      </c>
      <c r="D376" s="63" t="s">
        <v>586</v>
      </c>
      <c r="E376" s="67"/>
      <c r="F376" s="68" t="s">
        <v>1232</v>
      </c>
    </row>
    <row r="377" spans="3:6" ht="18" x14ac:dyDescent="0.35">
      <c r="C377">
        <f t="shared" si="5"/>
        <v>0</v>
      </c>
      <c r="D377" s="63" t="s">
        <v>587</v>
      </c>
      <c r="E377" s="67"/>
      <c r="F377" s="68" t="s">
        <v>1232</v>
      </c>
    </row>
    <row r="378" spans="3:6" ht="18" x14ac:dyDescent="0.35">
      <c r="C378">
        <f t="shared" si="5"/>
        <v>0</v>
      </c>
      <c r="D378" s="63" t="s">
        <v>588</v>
      </c>
      <c r="E378" s="67"/>
      <c r="F378" s="68" t="s">
        <v>1232</v>
      </c>
    </row>
    <row r="379" spans="3:6" ht="18" x14ac:dyDescent="0.35">
      <c r="C379">
        <f t="shared" si="5"/>
        <v>0</v>
      </c>
      <c r="D379" s="63" t="s">
        <v>589</v>
      </c>
      <c r="E379" s="67"/>
      <c r="F379" s="68" t="s">
        <v>1232</v>
      </c>
    </row>
    <row r="380" spans="3:6" ht="18" x14ac:dyDescent="0.35">
      <c r="C380">
        <f t="shared" si="5"/>
        <v>0</v>
      </c>
      <c r="D380" s="63" t="s">
        <v>590</v>
      </c>
      <c r="E380" s="67"/>
      <c r="F380" s="68" t="s">
        <v>1232</v>
      </c>
    </row>
    <row r="381" spans="3:6" ht="18" x14ac:dyDescent="0.35">
      <c r="C381">
        <f t="shared" si="5"/>
        <v>0</v>
      </c>
      <c r="D381" s="63" t="s">
        <v>591</v>
      </c>
      <c r="E381" s="67"/>
      <c r="F381" s="68" t="s">
        <v>1232</v>
      </c>
    </row>
    <row r="382" spans="3:6" ht="18" x14ac:dyDescent="0.35">
      <c r="C382">
        <f t="shared" si="5"/>
        <v>0</v>
      </c>
      <c r="D382" s="63" t="s">
        <v>592</v>
      </c>
      <c r="E382" s="67"/>
      <c r="F382" s="68" t="s">
        <v>1232</v>
      </c>
    </row>
    <row r="383" spans="3:6" ht="18" x14ac:dyDescent="0.35">
      <c r="C383">
        <f t="shared" si="5"/>
        <v>0</v>
      </c>
      <c r="D383" s="63" t="s">
        <v>593</v>
      </c>
      <c r="E383" s="67"/>
      <c r="F383" s="68" t="s">
        <v>1232</v>
      </c>
    </row>
    <row r="384" spans="3:6" ht="18" x14ac:dyDescent="0.35">
      <c r="C384">
        <f t="shared" si="5"/>
        <v>0</v>
      </c>
      <c r="D384" s="63" t="s">
        <v>594</v>
      </c>
      <c r="E384" s="67"/>
      <c r="F384" s="68" t="s">
        <v>1232</v>
      </c>
    </row>
    <row r="385" spans="3:6" ht="18" x14ac:dyDescent="0.35">
      <c r="C385">
        <f t="shared" si="5"/>
        <v>0</v>
      </c>
      <c r="D385" s="63" t="s">
        <v>595</v>
      </c>
      <c r="E385" s="67"/>
      <c r="F385" s="68" t="s">
        <v>1232</v>
      </c>
    </row>
    <row r="386" spans="3:6" ht="18" x14ac:dyDescent="0.35">
      <c r="C386">
        <f t="shared" si="5"/>
        <v>0</v>
      </c>
      <c r="D386" s="63" t="s">
        <v>596</v>
      </c>
      <c r="E386" s="67"/>
      <c r="F386" s="68" t="s">
        <v>1232</v>
      </c>
    </row>
    <row r="387" spans="3:6" ht="18" x14ac:dyDescent="0.35">
      <c r="C387">
        <f t="shared" si="5"/>
        <v>0</v>
      </c>
      <c r="D387" s="63" t="s">
        <v>597</v>
      </c>
      <c r="E387" s="67"/>
      <c r="F387" s="68" t="s">
        <v>1232</v>
      </c>
    </row>
    <row r="388" spans="3:6" ht="18" x14ac:dyDescent="0.35">
      <c r="C388">
        <f t="shared" si="5"/>
        <v>0</v>
      </c>
      <c r="D388" s="63" t="s">
        <v>598</v>
      </c>
      <c r="E388" s="67"/>
      <c r="F388" s="68" t="s">
        <v>1232</v>
      </c>
    </row>
    <row r="389" spans="3:6" ht="18" x14ac:dyDescent="0.35">
      <c r="C389">
        <f t="shared" si="5"/>
        <v>0</v>
      </c>
      <c r="D389" s="63" t="s">
        <v>599</v>
      </c>
      <c r="E389" s="67"/>
      <c r="F389" s="68" t="s">
        <v>1232</v>
      </c>
    </row>
    <row r="390" spans="3:6" ht="18" x14ac:dyDescent="0.35">
      <c r="C390">
        <f t="shared" si="5"/>
        <v>0</v>
      </c>
      <c r="D390" s="63" t="s">
        <v>600</v>
      </c>
      <c r="E390" s="67"/>
      <c r="F390" s="68" t="s">
        <v>1232</v>
      </c>
    </row>
    <row r="391" spans="3:6" ht="18" x14ac:dyDescent="0.35">
      <c r="C391">
        <f t="shared" si="5"/>
        <v>0</v>
      </c>
      <c r="D391" s="63" t="s">
        <v>601</v>
      </c>
      <c r="E391" s="67"/>
      <c r="F391" s="68" t="s">
        <v>1232</v>
      </c>
    </row>
    <row r="392" spans="3:6" ht="18" x14ac:dyDescent="0.35">
      <c r="C392">
        <f t="shared" si="5"/>
        <v>0</v>
      </c>
      <c r="D392" s="63" t="s">
        <v>602</v>
      </c>
      <c r="E392" s="67"/>
      <c r="F392" s="68" t="s">
        <v>1232</v>
      </c>
    </row>
    <row r="393" spans="3:6" ht="18" x14ac:dyDescent="0.35">
      <c r="C393">
        <f t="shared" si="5"/>
        <v>0</v>
      </c>
      <c r="D393" s="63" t="s">
        <v>603</v>
      </c>
      <c r="E393" s="67"/>
      <c r="F393" s="68" t="s">
        <v>1232</v>
      </c>
    </row>
    <row r="394" spans="3:6" ht="18" x14ac:dyDescent="0.35">
      <c r="C394">
        <f t="shared" si="5"/>
        <v>0</v>
      </c>
      <c r="D394" s="63" t="s">
        <v>604</v>
      </c>
      <c r="E394" s="67"/>
      <c r="F394" s="68" t="s">
        <v>1232</v>
      </c>
    </row>
    <row r="395" spans="3:6" ht="18" x14ac:dyDescent="0.35">
      <c r="C395">
        <f t="shared" si="5"/>
        <v>0</v>
      </c>
      <c r="D395" s="63" t="s">
        <v>605</v>
      </c>
      <c r="E395" s="67"/>
      <c r="F395" s="68" t="s">
        <v>1232</v>
      </c>
    </row>
    <row r="396" spans="3:6" ht="18" x14ac:dyDescent="0.35">
      <c r="C396">
        <f t="shared" si="5"/>
        <v>0</v>
      </c>
      <c r="D396" s="63" t="s">
        <v>606</v>
      </c>
      <c r="E396" s="67"/>
      <c r="F396" s="68" t="s">
        <v>1232</v>
      </c>
    </row>
    <row r="397" spans="3:6" ht="18" x14ac:dyDescent="0.35">
      <c r="C397">
        <f t="shared" si="5"/>
        <v>0</v>
      </c>
      <c r="D397" s="63" t="s">
        <v>607</v>
      </c>
      <c r="E397" s="67"/>
      <c r="F397" s="68" t="s">
        <v>1232</v>
      </c>
    </row>
    <row r="398" spans="3:6" ht="18" x14ac:dyDescent="0.35">
      <c r="C398">
        <f t="shared" si="5"/>
        <v>0</v>
      </c>
      <c r="D398" s="63" t="s">
        <v>608</v>
      </c>
      <c r="E398" s="67"/>
      <c r="F398" s="68" t="s">
        <v>1232</v>
      </c>
    </row>
    <row r="399" spans="3:6" ht="18" x14ac:dyDescent="0.35">
      <c r="C399">
        <f t="shared" si="5"/>
        <v>0</v>
      </c>
      <c r="D399" s="63" t="s">
        <v>609</v>
      </c>
      <c r="E399" s="67"/>
      <c r="F399" s="68" t="s">
        <v>1232</v>
      </c>
    </row>
    <row r="400" spans="3:6" ht="18" x14ac:dyDescent="0.35">
      <c r="C400">
        <f t="shared" si="5"/>
        <v>0</v>
      </c>
      <c r="D400" s="63" t="s">
        <v>610</v>
      </c>
      <c r="E400" s="67"/>
      <c r="F400" s="68" t="s">
        <v>1232</v>
      </c>
    </row>
    <row r="401" spans="3:6" ht="18" x14ac:dyDescent="0.35">
      <c r="C401">
        <f t="shared" si="5"/>
        <v>0</v>
      </c>
      <c r="D401" s="63" t="s">
        <v>611</v>
      </c>
      <c r="E401" s="67"/>
      <c r="F401" s="68" t="s">
        <v>1232</v>
      </c>
    </row>
    <row r="402" spans="3:6" ht="18" x14ac:dyDescent="0.35">
      <c r="C402">
        <f t="shared" si="5"/>
        <v>0</v>
      </c>
      <c r="D402" s="63" t="s">
        <v>612</v>
      </c>
      <c r="E402" s="67"/>
      <c r="F402" s="68" t="s">
        <v>1232</v>
      </c>
    </row>
    <row r="403" spans="3:6" ht="18" x14ac:dyDescent="0.35">
      <c r="C403">
        <f t="shared" si="5"/>
        <v>0</v>
      </c>
      <c r="D403" s="63" t="s">
        <v>613</v>
      </c>
      <c r="E403" s="67"/>
      <c r="F403" s="68" t="s">
        <v>1232</v>
      </c>
    </row>
    <row r="404" spans="3:6" ht="18" x14ac:dyDescent="0.35">
      <c r="C404">
        <f t="shared" si="5"/>
        <v>0</v>
      </c>
      <c r="D404" s="63" t="s">
        <v>614</v>
      </c>
      <c r="E404" s="67"/>
      <c r="F404" s="68" t="s">
        <v>1232</v>
      </c>
    </row>
    <row r="405" spans="3:6" ht="18" x14ac:dyDescent="0.35">
      <c r="C405">
        <f t="shared" ref="C405:C468" si="6">E405^2</f>
        <v>0</v>
      </c>
      <c r="D405" s="63" t="s">
        <v>615</v>
      </c>
      <c r="E405" s="67"/>
      <c r="F405" s="68" t="s">
        <v>1232</v>
      </c>
    </row>
    <row r="406" spans="3:6" ht="18" x14ac:dyDescent="0.35">
      <c r="C406">
        <f t="shared" si="6"/>
        <v>0</v>
      </c>
      <c r="D406" s="63" t="s">
        <v>616</v>
      </c>
      <c r="E406" s="67"/>
      <c r="F406" s="68" t="s">
        <v>1232</v>
      </c>
    </row>
    <row r="407" spans="3:6" ht="18" x14ac:dyDescent="0.35">
      <c r="C407">
        <f t="shared" si="6"/>
        <v>0</v>
      </c>
      <c r="D407" s="63" t="s">
        <v>617</v>
      </c>
      <c r="E407" s="67"/>
      <c r="F407" s="68" t="s">
        <v>1232</v>
      </c>
    </row>
    <row r="408" spans="3:6" ht="18" x14ac:dyDescent="0.35">
      <c r="C408">
        <f t="shared" si="6"/>
        <v>0</v>
      </c>
      <c r="D408" s="63" t="s">
        <v>618</v>
      </c>
      <c r="E408" s="67"/>
      <c r="F408" s="68" t="s">
        <v>1232</v>
      </c>
    </row>
    <row r="409" spans="3:6" ht="18" x14ac:dyDescent="0.35">
      <c r="C409">
        <f t="shared" si="6"/>
        <v>0</v>
      </c>
      <c r="D409" s="63" t="s">
        <v>619</v>
      </c>
      <c r="E409" s="67"/>
      <c r="F409" s="68" t="s">
        <v>1232</v>
      </c>
    </row>
    <row r="410" spans="3:6" ht="18" x14ac:dyDescent="0.35">
      <c r="C410">
        <f t="shared" si="6"/>
        <v>0</v>
      </c>
      <c r="D410" s="63" t="s">
        <v>620</v>
      </c>
      <c r="E410" s="67"/>
      <c r="F410" s="68" t="s">
        <v>1232</v>
      </c>
    </row>
    <row r="411" spans="3:6" ht="18" x14ac:dyDescent="0.35">
      <c r="C411">
        <f t="shared" si="6"/>
        <v>0</v>
      </c>
      <c r="D411" s="63" t="s">
        <v>621</v>
      </c>
      <c r="E411" s="67"/>
      <c r="F411" s="68" t="s">
        <v>1232</v>
      </c>
    </row>
    <row r="412" spans="3:6" ht="18" x14ac:dyDescent="0.35">
      <c r="C412">
        <f t="shared" si="6"/>
        <v>0</v>
      </c>
      <c r="D412" s="63" t="s">
        <v>622</v>
      </c>
      <c r="E412" s="67"/>
      <c r="F412" s="68" t="s">
        <v>1232</v>
      </c>
    </row>
    <row r="413" spans="3:6" ht="18" x14ac:dyDescent="0.35">
      <c r="C413">
        <f t="shared" si="6"/>
        <v>0</v>
      </c>
      <c r="D413" s="63" t="s">
        <v>623</v>
      </c>
      <c r="E413" s="67"/>
      <c r="F413" s="68" t="s">
        <v>1232</v>
      </c>
    </row>
    <row r="414" spans="3:6" ht="18" x14ac:dyDescent="0.35">
      <c r="C414">
        <f t="shared" si="6"/>
        <v>0</v>
      </c>
      <c r="D414" s="63" t="s">
        <v>624</v>
      </c>
      <c r="E414" s="67"/>
      <c r="F414" s="68" t="s">
        <v>1232</v>
      </c>
    </row>
    <row r="415" spans="3:6" ht="18" x14ac:dyDescent="0.35">
      <c r="C415">
        <f t="shared" si="6"/>
        <v>0</v>
      </c>
      <c r="D415" s="63" t="s">
        <v>625</v>
      </c>
      <c r="E415" s="67"/>
      <c r="F415" s="68" t="s">
        <v>1232</v>
      </c>
    </row>
    <row r="416" spans="3:6" ht="18" x14ac:dyDescent="0.35">
      <c r="C416">
        <f t="shared" si="6"/>
        <v>0</v>
      </c>
      <c r="D416" s="63" t="s">
        <v>626</v>
      </c>
      <c r="E416" s="67"/>
      <c r="F416" s="68" t="s">
        <v>1232</v>
      </c>
    </row>
    <row r="417" spans="3:6" ht="18" x14ac:dyDescent="0.35">
      <c r="C417">
        <f t="shared" si="6"/>
        <v>0</v>
      </c>
      <c r="D417" s="63" t="s">
        <v>627</v>
      </c>
      <c r="E417" s="67"/>
      <c r="F417" s="68" t="s">
        <v>1232</v>
      </c>
    </row>
    <row r="418" spans="3:6" ht="18" x14ac:dyDescent="0.35">
      <c r="C418">
        <f t="shared" si="6"/>
        <v>0</v>
      </c>
      <c r="D418" s="63" t="s">
        <v>628</v>
      </c>
      <c r="E418" s="67"/>
      <c r="F418" s="68" t="s">
        <v>1232</v>
      </c>
    </row>
    <row r="419" spans="3:6" ht="18" x14ac:dyDescent="0.35">
      <c r="C419">
        <f t="shared" si="6"/>
        <v>0</v>
      </c>
      <c r="D419" s="63" t="s">
        <v>629</v>
      </c>
      <c r="E419" s="67"/>
      <c r="F419" s="68" t="s">
        <v>1232</v>
      </c>
    </row>
    <row r="420" spans="3:6" ht="18" x14ac:dyDescent="0.35">
      <c r="C420">
        <f t="shared" si="6"/>
        <v>0</v>
      </c>
      <c r="D420" s="63" t="s">
        <v>630</v>
      </c>
      <c r="E420" s="67"/>
      <c r="F420" s="68" t="s">
        <v>1232</v>
      </c>
    </row>
    <row r="421" spans="3:6" ht="18" x14ac:dyDescent="0.35">
      <c r="C421">
        <f t="shared" si="6"/>
        <v>0</v>
      </c>
      <c r="D421" s="63" t="s">
        <v>631</v>
      </c>
      <c r="E421" s="67"/>
      <c r="F421" s="68" t="s">
        <v>1232</v>
      </c>
    </row>
    <row r="422" spans="3:6" ht="18" x14ac:dyDescent="0.35">
      <c r="C422">
        <f t="shared" si="6"/>
        <v>0</v>
      </c>
      <c r="D422" s="63" t="s">
        <v>632</v>
      </c>
      <c r="E422" s="67"/>
      <c r="F422" s="68" t="s">
        <v>1232</v>
      </c>
    </row>
    <row r="423" spans="3:6" ht="18" x14ac:dyDescent="0.35">
      <c r="C423">
        <f t="shared" si="6"/>
        <v>0</v>
      </c>
      <c r="D423" s="63" t="s">
        <v>633</v>
      </c>
      <c r="E423" s="67"/>
      <c r="F423" s="68" t="s">
        <v>1232</v>
      </c>
    </row>
    <row r="424" spans="3:6" ht="18" x14ac:dyDescent="0.35">
      <c r="C424">
        <f t="shared" si="6"/>
        <v>0</v>
      </c>
      <c r="D424" s="63" t="s">
        <v>634</v>
      </c>
      <c r="E424" s="67"/>
      <c r="F424" s="68" t="s">
        <v>1232</v>
      </c>
    </row>
    <row r="425" spans="3:6" ht="18" x14ac:dyDescent="0.35">
      <c r="C425">
        <f t="shared" si="6"/>
        <v>0</v>
      </c>
      <c r="D425" s="63" t="s">
        <v>635</v>
      </c>
      <c r="E425" s="67"/>
      <c r="F425" s="68" t="s">
        <v>1232</v>
      </c>
    </row>
    <row r="426" spans="3:6" ht="18" x14ac:dyDescent="0.35">
      <c r="C426">
        <f t="shared" si="6"/>
        <v>0</v>
      </c>
      <c r="D426" s="63" t="s">
        <v>636</v>
      </c>
      <c r="E426" s="67"/>
      <c r="F426" s="68" t="s">
        <v>1232</v>
      </c>
    </row>
    <row r="427" spans="3:6" ht="18" x14ac:dyDescent="0.35">
      <c r="C427">
        <f t="shared" si="6"/>
        <v>0</v>
      </c>
      <c r="D427" s="63" t="s">
        <v>637</v>
      </c>
      <c r="E427" s="67"/>
      <c r="F427" s="68" t="s">
        <v>1232</v>
      </c>
    </row>
    <row r="428" spans="3:6" ht="18" x14ac:dyDescent="0.35">
      <c r="C428">
        <f t="shared" si="6"/>
        <v>0</v>
      </c>
      <c r="D428" s="63" t="s">
        <v>638</v>
      </c>
      <c r="E428" s="67"/>
      <c r="F428" s="68" t="s">
        <v>1232</v>
      </c>
    </row>
    <row r="429" spans="3:6" ht="18" x14ac:dyDescent="0.35">
      <c r="C429">
        <f t="shared" si="6"/>
        <v>0</v>
      </c>
      <c r="D429" s="63" t="s">
        <v>639</v>
      </c>
      <c r="E429" s="67"/>
      <c r="F429" s="68" t="s">
        <v>1232</v>
      </c>
    </row>
    <row r="430" spans="3:6" ht="18" x14ac:dyDescent="0.35">
      <c r="C430">
        <f t="shared" si="6"/>
        <v>0</v>
      </c>
      <c r="D430" s="63" t="s">
        <v>640</v>
      </c>
      <c r="E430" s="67"/>
      <c r="F430" s="68" t="s">
        <v>1232</v>
      </c>
    </row>
    <row r="431" spans="3:6" ht="18" x14ac:dyDescent="0.35">
      <c r="C431">
        <f t="shared" si="6"/>
        <v>0</v>
      </c>
      <c r="D431" s="63" t="s">
        <v>641</v>
      </c>
      <c r="E431" s="67"/>
      <c r="F431" s="68" t="s">
        <v>1232</v>
      </c>
    </row>
    <row r="432" spans="3:6" ht="18" x14ac:dyDescent="0.35">
      <c r="C432">
        <f t="shared" si="6"/>
        <v>0</v>
      </c>
      <c r="D432" s="63" t="s">
        <v>642</v>
      </c>
      <c r="E432" s="67"/>
      <c r="F432" s="68" t="s">
        <v>1232</v>
      </c>
    </row>
    <row r="433" spans="3:6" ht="18" x14ac:dyDescent="0.35">
      <c r="C433">
        <f t="shared" si="6"/>
        <v>0</v>
      </c>
      <c r="D433" s="63" t="s">
        <v>643</v>
      </c>
      <c r="E433" s="67"/>
      <c r="F433" s="68" t="s">
        <v>1232</v>
      </c>
    </row>
    <row r="434" spans="3:6" ht="18" x14ac:dyDescent="0.35">
      <c r="C434">
        <f t="shared" si="6"/>
        <v>0</v>
      </c>
      <c r="D434" s="63" t="s">
        <v>644</v>
      </c>
      <c r="E434" s="67"/>
      <c r="F434" s="68" t="s">
        <v>1232</v>
      </c>
    </row>
    <row r="435" spans="3:6" ht="18" x14ac:dyDescent="0.35">
      <c r="C435">
        <f t="shared" si="6"/>
        <v>0</v>
      </c>
      <c r="D435" s="63" t="s">
        <v>645</v>
      </c>
      <c r="E435" s="67"/>
      <c r="F435" s="68" t="s">
        <v>1232</v>
      </c>
    </row>
    <row r="436" spans="3:6" ht="18" x14ac:dyDescent="0.35">
      <c r="C436">
        <f t="shared" si="6"/>
        <v>0</v>
      </c>
      <c r="D436" s="63" t="s">
        <v>646</v>
      </c>
      <c r="E436" s="67"/>
      <c r="F436" s="68" t="s">
        <v>1232</v>
      </c>
    </row>
    <row r="437" spans="3:6" ht="18" x14ac:dyDescent="0.35">
      <c r="C437">
        <f t="shared" si="6"/>
        <v>0</v>
      </c>
      <c r="D437" s="63" t="s">
        <v>647</v>
      </c>
      <c r="E437" s="67"/>
      <c r="F437" s="68" t="s">
        <v>1232</v>
      </c>
    </row>
    <row r="438" spans="3:6" ht="18" x14ac:dyDescent="0.35">
      <c r="C438">
        <f t="shared" si="6"/>
        <v>0</v>
      </c>
      <c r="D438" s="63" t="s">
        <v>648</v>
      </c>
      <c r="E438" s="67"/>
      <c r="F438" s="68" t="s">
        <v>1232</v>
      </c>
    </row>
    <row r="439" spans="3:6" ht="18" x14ac:dyDescent="0.35">
      <c r="C439">
        <f t="shared" si="6"/>
        <v>0</v>
      </c>
      <c r="D439" s="63" t="s">
        <v>649</v>
      </c>
      <c r="E439" s="67"/>
      <c r="F439" s="68" t="s">
        <v>1232</v>
      </c>
    </row>
    <row r="440" spans="3:6" ht="18" x14ac:dyDescent="0.35">
      <c r="C440">
        <f t="shared" si="6"/>
        <v>0</v>
      </c>
      <c r="D440" s="63" t="s">
        <v>650</v>
      </c>
      <c r="E440" s="67"/>
      <c r="F440" s="68" t="s">
        <v>1232</v>
      </c>
    </row>
    <row r="441" spans="3:6" ht="18" x14ac:dyDescent="0.35">
      <c r="C441">
        <f t="shared" si="6"/>
        <v>0</v>
      </c>
      <c r="D441" s="63" t="s">
        <v>651</v>
      </c>
      <c r="E441" s="67"/>
      <c r="F441" s="68" t="s">
        <v>1232</v>
      </c>
    </row>
    <row r="442" spans="3:6" ht="18" x14ac:dyDescent="0.35">
      <c r="C442">
        <f t="shared" si="6"/>
        <v>0</v>
      </c>
      <c r="D442" s="63" t="s">
        <v>652</v>
      </c>
      <c r="E442" s="67"/>
      <c r="F442" s="68" t="s">
        <v>1232</v>
      </c>
    </row>
    <row r="443" spans="3:6" ht="18" x14ac:dyDescent="0.35">
      <c r="C443">
        <f t="shared" si="6"/>
        <v>0</v>
      </c>
      <c r="D443" s="63" t="s">
        <v>653</v>
      </c>
      <c r="E443" s="67"/>
      <c r="F443" s="68" t="s">
        <v>1232</v>
      </c>
    </row>
    <row r="444" spans="3:6" ht="18" x14ac:dyDescent="0.35">
      <c r="C444">
        <f t="shared" si="6"/>
        <v>0</v>
      </c>
      <c r="D444" s="63" t="s">
        <v>654</v>
      </c>
      <c r="E444" s="67"/>
      <c r="F444" s="68" t="s">
        <v>1232</v>
      </c>
    </row>
    <row r="445" spans="3:6" ht="18" x14ac:dyDescent="0.35">
      <c r="C445">
        <f t="shared" si="6"/>
        <v>0</v>
      </c>
      <c r="D445" s="63" t="s">
        <v>655</v>
      </c>
      <c r="E445" s="67"/>
      <c r="F445" s="68" t="s">
        <v>1232</v>
      </c>
    </row>
    <row r="446" spans="3:6" ht="18" x14ac:dyDescent="0.35">
      <c r="C446">
        <f t="shared" si="6"/>
        <v>0</v>
      </c>
      <c r="D446" s="63" t="s">
        <v>656</v>
      </c>
      <c r="E446" s="67"/>
      <c r="F446" s="68" t="s">
        <v>1232</v>
      </c>
    </row>
    <row r="447" spans="3:6" ht="18" x14ac:dyDescent="0.35">
      <c r="C447">
        <f t="shared" si="6"/>
        <v>0</v>
      </c>
      <c r="D447" s="63" t="s">
        <v>657</v>
      </c>
      <c r="E447" s="67"/>
      <c r="F447" s="68" t="s">
        <v>1232</v>
      </c>
    </row>
    <row r="448" spans="3:6" ht="18" x14ac:dyDescent="0.35">
      <c r="C448">
        <f t="shared" si="6"/>
        <v>0</v>
      </c>
      <c r="D448" s="63" t="s">
        <v>658</v>
      </c>
      <c r="E448" s="67"/>
      <c r="F448" s="68" t="s">
        <v>1232</v>
      </c>
    </row>
    <row r="449" spans="3:6" ht="18" x14ac:dyDescent="0.35">
      <c r="C449">
        <f t="shared" si="6"/>
        <v>0</v>
      </c>
      <c r="D449" s="63" t="s">
        <v>659</v>
      </c>
      <c r="E449" s="67"/>
      <c r="F449" s="68" t="s">
        <v>1232</v>
      </c>
    </row>
    <row r="450" spans="3:6" ht="18" x14ac:dyDescent="0.35">
      <c r="C450">
        <f t="shared" si="6"/>
        <v>0</v>
      </c>
      <c r="D450" s="63" t="s">
        <v>660</v>
      </c>
      <c r="E450" s="67"/>
      <c r="F450" s="68" t="s">
        <v>1232</v>
      </c>
    </row>
    <row r="451" spans="3:6" ht="18" x14ac:dyDescent="0.35">
      <c r="C451">
        <f t="shared" si="6"/>
        <v>0</v>
      </c>
      <c r="D451" s="63" t="s">
        <v>661</v>
      </c>
      <c r="E451" s="67"/>
      <c r="F451" s="68" t="s">
        <v>1232</v>
      </c>
    </row>
    <row r="452" spans="3:6" ht="18" x14ac:dyDescent="0.35">
      <c r="C452">
        <f t="shared" si="6"/>
        <v>0</v>
      </c>
      <c r="D452" s="63" t="s">
        <v>662</v>
      </c>
      <c r="E452" s="67"/>
      <c r="F452" s="68" t="s">
        <v>1232</v>
      </c>
    </row>
    <row r="453" spans="3:6" ht="18" x14ac:dyDescent="0.35">
      <c r="C453">
        <f t="shared" si="6"/>
        <v>0</v>
      </c>
      <c r="D453" s="63" t="s">
        <v>663</v>
      </c>
      <c r="E453" s="67"/>
      <c r="F453" s="68" t="s">
        <v>1232</v>
      </c>
    </row>
    <row r="454" spans="3:6" ht="18" x14ac:dyDescent="0.35">
      <c r="C454">
        <f t="shared" si="6"/>
        <v>0</v>
      </c>
      <c r="D454" s="63" t="s">
        <v>664</v>
      </c>
      <c r="E454" s="67"/>
      <c r="F454" s="68" t="s">
        <v>1232</v>
      </c>
    </row>
    <row r="455" spans="3:6" ht="18" x14ac:dyDescent="0.35">
      <c r="C455">
        <f t="shared" si="6"/>
        <v>0</v>
      </c>
      <c r="D455" s="63" t="s">
        <v>665</v>
      </c>
      <c r="E455" s="67"/>
      <c r="F455" s="68" t="s">
        <v>1232</v>
      </c>
    </row>
    <row r="456" spans="3:6" ht="18" x14ac:dyDescent="0.35">
      <c r="C456">
        <f t="shared" si="6"/>
        <v>0</v>
      </c>
      <c r="D456" s="63" t="s">
        <v>666</v>
      </c>
      <c r="E456" s="67"/>
      <c r="F456" s="68" t="s">
        <v>1232</v>
      </c>
    </row>
    <row r="457" spans="3:6" ht="18" x14ac:dyDescent="0.35">
      <c r="C457">
        <f t="shared" si="6"/>
        <v>0</v>
      </c>
      <c r="D457" s="63" t="s">
        <v>667</v>
      </c>
      <c r="E457" s="67"/>
      <c r="F457" s="68" t="s">
        <v>1232</v>
      </c>
    </row>
    <row r="458" spans="3:6" ht="18" x14ac:dyDescent="0.35">
      <c r="C458">
        <f t="shared" si="6"/>
        <v>0</v>
      </c>
      <c r="D458" s="63" t="s">
        <v>668</v>
      </c>
      <c r="E458" s="67"/>
      <c r="F458" s="68" t="s">
        <v>1232</v>
      </c>
    </row>
    <row r="459" spans="3:6" ht="18" x14ac:dyDescent="0.35">
      <c r="C459">
        <f t="shared" si="6"/>
        <v>0</v>
      </c>
      <c r="D459" s="63" t="s">
        <v>669</v>
      </c>
      <c r="E459" s="67"/>
      <c r="F459" s="68" t="s">
        <v>1232</v>
      </c>
    </row>
    <row r="460" spans="3:6" ht="18" x14ac:dyDescent="0.35">
      <c r="C460">
        <f t="shared" si="6"/>
        <v>0</v>
      </c>
      <c r="D460" s="63" t="s">
        <v>670</v>
      </c>
      <c r="E460" s="67"/>
      <c r="F460" s="68" t="s">
        <v>1232</v>
      </c>
    </row>
    <row r="461" spans="3:6" ht="18" x14ac:dyDescent="0.35">
      <c r="C461">
        <f t="shared" si="6"/>
        <v>0</v>
      </c>
      <c r="D461" s="63" t="s">
        <v>671</v>
      </c>
      <c r="E461" s="67"/>
      <c r="F461" s="68" t="s">
        <v>1232</v>
      </c>
    </row>
    <row r="462" spans="3:6" ht="18" x14ac:dyDescent="0.35">
      <c r="C462">
        <f t="shared" si="6"/>
        <v>0</v>
      </c>
      <c r="D462" s="63" t="s">
        <v>672</v>
      </c>
      <c r="E462" s="67"/>
      <c r="F462" s="68" t="s">
        <v>1232</v>
      </c>
    </row>
    <row r="463" spans="3:6" ht="18" x14ac:dyDescent="0.35">
      <c r="C463">
        <f t="shared" si="6"/>
        <v>0</v>
      </c>
      <c r="D463" s="63" t="s">
        <v>673</v>
      </c>
      <c r="E463" s="67"/>
      <c r="F463" s="68" t="s">
        <v>1232</v>
      </c>
    </row>
    <row r="464" spans="3:6" ht="18" x14ac:dyDescent="0.35">
      <c r="C464">
        <f t="shared" si="6"/>
        <v>0</v>
      </c>
      <c r="D464" s="63" t="s">
        <v>674</v>
      </c>
      <c r="E464" s="67"/>
      <c r="F464" s="68" t="s">
        <v>1232</v>
      </c>
    </row>
    <row r="465" spans="3:6" ht="18" x14ac:dyDescent="0.35">
      <c r="C465">
        <f t="shared" si="6"/>
        <v>0</v>
      </c>
      <c r="D465" s="63" t="s">
        <v>675</v>
      </c>
      <c r="E465" s="67"/>
      <c r="F465" s="68" t="s">
        <v>1232</v>
      </c>
    </row>
    <row r="466" spans="3:6" ht="18" x14ac:dyDescent="0.35">
      <c r="C466">
        <f t="shared" si="6"/>
        <v>0</v>
      </c>
      <c r="D466" s="63" t="s">
        <v>676</v>
      </c>
      <c r="E466" s="67"/>
      <c r="F466" s="68" t="s">
        <v>1232</v>
      </c>
    </row>
    <row r="467" spans="3:6" ht="18" x14ac:dyDescent="0.35">
      <c r="C467">
        <f t="shared" si="6"/>
        <v>0</v>
      </c>
      <c r="D467" s="63" t="s">
        <v>677</v>
      </c>
      <c r="E467" s="67"/>
      <c r="F467" s="68" t="s">
        <v>1232</v>
      </c>
    </row>
    <row r="468" spans="3:6" ht="18" x14ac:dyDescent="0.35">
      <c r="C468">
        <f t="shared" si="6"/>
        <v>0</v>
      </c>
      <c r="D468" s="63" t="s">
        <v>678</v>
      </c>
      <c r="E468" s="67"/>
      <c r="F468" s="68" t="s">
        <v>1232</v>
      </c>
    </row>
    <row r="469" spans="3:6" ht="18" x14ac:dyDescent="0.35">
      <c r="C469">
        <f t="shared" ref="C469:C532" si="7">E469^2</f>
        <v>0</v>
      </c>
      <c r="D469" s="63" t="s">
        <v>679</v>
      </c>
      <c r="E469" s="67"/>
      <c r="F469" s="68" t="s">
        <v>1232</v>
      </c>
    </row>
    <row r="470" spans="3:6" ht="18" x14ac:dyDescent="0.35">
      <c r="C470">
        <f t="shared" si="7"/>
        <v>0</v>
      </c>
      <c r="D470" s="63" t="s">
        <v>680</v>
      </c>
      <c r="E470" s="67"/>
      <c r="F470" s="68" t="s">
        <v>1232</v>
      </c>
    </row>
    <row r="471" spans="3:6" ht="18" x14ac:dyDescent="0.35">
      <c r="C471">
        <f t="shared" si="7"/>
        <v>0</v>
      </c>
      <c r="D471" s="63" t="s">
        <v>681</v>
      </c>
      <c r="E471" s="67"/>
      <c r="F471" s="68" t="s">
        <v>1232</v>
      </c>
    </row>
    <row r="472" spans="3:6" ht="18" x14ac:dyDescent="0.35">
      <c r="C472">
        <f t="shared" si="7"/>
        <v>0</v>
      </c>
      <c r="D472" s="63" t="s">
        <v>682</v>
      </c>
      <c r="E472" s="67"/>
      <c r="F472" s="68" t="s">
        <v>1232</v>
      </c>
    </row>
    <row r="473" spans="3:6" ht="18" x14ac:dyDescent="0.35">
      <c r="C473">
        <f t="shared" si="7"/>
        <v>0</v>
      </c>
      <c r="D473" s="63" t="s">
        <v>683</v>
      </c>
      <c r="E473" s="67"/>
      <c r="F473" s="68" t="s">
        <v>1232</v>
      </c>
    </row>
    <row r="474" spans="3:6" ht="18" x14ac:dyDescent="0.35">
      <c r="C474">
        <f t="shared" si="7"/>
        <v>0</v>
      </c>
      <c r="D474" s="63" t="s">
        <v>684</v>
      </c>
      <c r="E474" s="67"/>
      <c r="F474" s="68" t="s">
        <v>1232</v>
      </c>
    </row>
    <row r="475" spans="3:6" ht="18" x14ac:dyDescent="0.35">
      <c r="C475">
        <f t="shared" si="7"/>
        <v>0</v>
      </c>
      <c r="D475" s="63" t="s">
        <v>685</v>
      </c>
      <c r="E475" s="67"/>
      <c r="F475" s="68" t="s">
        <v>1232</v>
      </c>
    </row>
    <row r="476" spans="3:6" ht="18" x14ac:dyDescent="0.35">
      <c r="C476">
        <f t="shared" si="7"/>
        <v>0</v>
      </c>
      <c r="D476" s="63" t="s">
        <v>686</v>
      </c>
      <c r="E476" s="67"/>
      <c r="F476" s="68" t="s">
        <v>1232</v>
      </c>
    </row>
    <row r="477" spans="3:6" ht="18" x14ac:dyDescent="0.35">
      <c r="C477">
        <f t="shared" si="7"/>
        <v>0</v>
      </c>
      <c r="D477" s="63" t="s">
        <v>687</v>
      </c>
      <c r="E477" s="67"/>
      <c r="F477" s="68" t="s">
        <v>1232</v>
      </c>
    </row>
    <row r="478" spans="3:6" ht="18" x14ac:dyDescent="0.35">
      <c r="C478">
        <f t="shared" si="7"/>
        <v>0</v>
      </c>
      <c r="D478" s="63" t="s">
        <v>688</v>
      </c>
      <c r="E478" s="67"/>
      <c r="F478" s="68" t="s">
        <v>1232</v>
      </c>
    </row>
    <row r="479" spans="3:6" ht="18" x14ac:dyDescent="0.35">
      <c r="C479">
        <f t="shared" si="7"/>
        <v>0</v>
      </c>
      <c r="D479" s="63" t="s">
        <v>689</v>
      </c>
      <c r="E479" s="67"/>
      <c r="F479" s="68" t="s">
        <v>1232</v>
      </c>
    </row>
    <row r="480" spans="3:6" ht="18" x14ac:dyDescent="0.35">
      <c r="C480">
        <f t="shared" si="7"/>
        <v>0</v>
      </c>
      <c r="D480" s="63" t="s">
        <v>690</v>
      </c>
      <c r="E480" s="67"/>
      <c r="F480" s="68" t="s">
        <v>1232</v>
      </c>
    </row>
    <row r="481" spans="3:6" ht="18" x14ac:dyDescent="0.35">
      <c r="C481">
        <f t="shared" si="7"/>
        <v>0</v>
      </c>
      <c r="D481" s="63" t="s">
        <v>691</v>
      </c>
      <c r="E481" s="67"/>
      <c r="F481" s="68" t="s">
        <v>1232</v>
      </c>
    </row>
    <row r="482" spans="3:6" ht="18" x14ac:dyDescent="0.35">
      <c r="C482">
        <f t="shared" si="7"/>
        <v>0</v>
      </c>
      <c r="D482" s="63" t="s">
        <v>692</v>
      </c>
      <c r="E482" s="67"/>
      <c r="F482" s="68" t="s">
        <v>1232</v>
      </c>
    </row>
    <row r="483" spans="3:6" ht="18" x14ac:dyDescent="0.35">
      <c r="C483">
        <f t="shared" si="7"/>
        <v>0</v>
      </c>
      <c r="D483" s="63" t="s">
        <v>693</v>
      </c>
      <c r="E483" s="67"/>
      <c r="F483" s="68" t="s">
        <v>1232</v>
      </c>
    </row>
    <row r="484" spans="3:6" ht="18" x14ac:dyDescent="0.35">
      <c r="C484">
        <f t="shared" si="7"/>
        <v>0</v>
      </c>
      <c r="D484" s="63" t="s">
        <v>694</v>
      </c>
      <c r="E484" s="67"/>
      <c r="F484" s="68" t="s">
        <v>1232</v>
      </c>
    </row>
    <row r="485" spans="3:6" ht="18" x14ac:dyDescent="0.35">
      <c r="C485">
        <f t="shared" si="7"/>
        <v>0</v>
      </c>
      <c r="D485" s="63" t="s">
        <v>695</v>
      </c>
      <c r="E485" s="67"/>
      <c r="F485" s="68" t="s">
        <v>1232</v>
      </c>
    </row>
    <row r="486" spans="3:6" ht="18" x14ac:dyDescent="0.35">
      <c r="C486">
        <f t="shared" si="7"/>
        <v>0</v>
      </c>
      <c r="D486" s="63" t="s">
        <v>696</v>
      </c>
      <c r="E486" s="67"/>
      <c r="F486" s="68" t="s">
        <v>1232</v>
      </c>
    </row>
    <row r="487" spans="3:6" ht="18" x14ac:dyDescent="0.35">
      <c r="C487">
        <f t="shared" si="7"/>
        <v>0</v>
      </c>
      <c r="D487" s="63" t="s">
        <v>697</v>
      </c>
      <c r="E487" s="67"/>
      <c r="F487" s="68" t="s">
        <v>1232</v>
      </c>
    </row>
    <row r="488" spans="3:6" ht="18" x14ac:dyDescent="0.35">
      <c r="C488">
        <f t="shared" si="7"/>
        <v>0</v>
      </c>
      <c r="D488" s="63" t="s">
        <v>698</v>
      </c>
      <c r="E488" s="67"/>
      <c r="F488" s="68" t="s">
        <v>1232</v>
      </c>
    </row>
    <row r="489" spans="3:6" ht="18" x14ac:dyDescent="0.35">
      <c r="C489">
        <f t="shared" si="7"/>
        <v>0</v>
      </c>
      <c r="D489" s="63" t="s">
        <v>699</v>
      </c>
      <c r="E489" s="67"/>
      <c r="F489" s="68" t="s">
        <v>1232</v>
      </c>
    </row>
    <row r="490" spans="3:6" ht="18" x14ac:dyDescent="0.35">
      <c r="C490">
        <f t="shared" si="7"/>
        <v>0</v>
      </c>
      <c r="D490" s="63" t="s">
        <v>700</v>
      </c>
      <c r="E490" s="67"/>
      <c r="F490" s="68" t="s">
        <v>1232</v>
      </c>
    </row>
    <row r="491" spans="3:6" ht="18" x14ac:dyDescent="0.35">
      <c r="C491">
        <f t="shared" si="7"/>
        <v>0</v>
      </c>
      <c r="D491" s="63" t="s">
        <v>701</v>
      </c>
      <c r="E491" s="67"/>
      <c r="F491" s="68" t="s">
        <v>1232</v>
      </c>
    </row>
    <row r="492" spans="3:6" ht="18" x14ac:dyDescent="0.35">
      <c r="C492">
        <f t="shared" si="7"/>
        <v>0</v>
      </c>
      <c r="D492" s="63" t="s">
        <v>702</v>
      </c>
      <c r="E492" s="67"/>
      <c r="F492" s="68" t="s">
        <v>1232</v>
      </c>
    </row>
    <row r="493" spans="3:6" ht="18" x14ac:dyDescent="0.35">
      <c r="C493">
        <f t="shared" si="7"/>
        <v>0</v>
      </c>
      <c r="D493" s="63" t="s">
        <v>703</v>
      </c>
      <c r="E493" s="67"/>
      <c r="F493" s="68" t="s">
        <v>1232</v>
      </c>
    </row>
    <row r="494" spans="3:6" ht="18" x14ac:dyDescent="0.35">
      <c r="C494">
        <f t="shared" si="7"/>
        <v>0</v>
      </c>
      <c r="D494" s="63" t="s">
        <v>704</v>
      </c>
      <c r="E494" s="67"/>
      <c r="F494" s="68" t="s">
        <v>1232</v>
      </c>
    </row>
    <row r="495" spans="3:6" ht="18" x14ac:dyDescent="0.35">
      <c r="C495">
        <f t="shared" si="7"/>
        <v>0</v>
      </c>
      <c r="D495" s="63" t="s">
        <v>705</v>
      </c>
      <c r="E495" s="67"/>
      <c r="F495" s="68" t="s">
        <v>1232</v>
      </c>
    </row>
    <row r="496" spans="3:6" ht="18" x14ac:dyDescent="0.35">
      <c r="C496">
        <f t="shared" si="7"/>
        <v>0</v>
      </c>
      <c r="D496" s="63" t="s">
        <v>706</v>
      </c>
      <c r="E496" s="67"/>
      <c r="F496" s="68" t="s">
        <v>1232</v>
      </c>
    </row>
    <row r="497" spans="3:6" ht="18" x14ac:dyDescent="0.35">
      <c r="C497">
        <f t="shared" si="7"/>
        <v>0</v>
      </c>
      <c r="D497" s="63" t="s">
        <v>707</v>
      </c>
      <c r="E497" s="67"/>
      <c r="F497" s="68" t="s">
        <v>1232</v>
      </c>
    </row>
    <row r="498" spans="3:6" ht="18" x14ac:dyDescent="0.35">
      <c r="C498">
        <f t="shared" si="7"/>
        <v>0</v>
      </c>
      <c r="D498" s="63" t="s">
        <v>708</v>
      </c>
      <c r="E498" s="67"/>
      <c r="F498" s="68" t="s">
        <v>1232</v>
      </c>
    </row>
    <row r="499" spans="3:6" ht="18" x14ac:dyDescent="0.35">
      <c r="C499">
        <f t="shared" si="7"/>
        <v>0</v>
      </c>
      <c r="D499" s="63" t="s">
        <v>709</v>
      </c>
      <c r="E499" s="67"/>
      <c r="F499" s="68" t="s">
        <v>1232</v>
      </c>
    </row>
    <row r="500" spans="3:6" ht="18" x14ac:dyDescent="0.35">
      <c r="C500">
        <f t="shared" si="7"/>
        <v>0</v>
      </c>
      <c r="D500" s="63" t="s">
        <v>710</v>
      </c>
      <c r="E500" s="67"/>
      <c r="F500" s="68" t="s">
        <v>1232</v>
      </c>
    </row>
    <row r="501" spans="3:6" ht="18" x14ac:dyDescent="0.35">
      <c r="C501">
        <f t="shared" si="7"/>
        <v>0</v>
      </c>
      <c r="D501" s="63" t="s">
        <v>711</v>
      </c>
      <c r="E501" s="67"/>
      <c r="F501" s="68" t="s">
        <v>1232</v>
      </c>
    </row>
    <row r="502" spans="3:6" ht="18" x14ac:dyDescent="0.35">
      <c r="C502">
        <f t="shared" si="7"/>
        <v>0</v>
      </c>
      <c r="D502" s="63" t="s">
        <v>712</v>
      </c>
      <c r="E502" s="67"/>
      <c r="F502" s="68" t="s">
        <v>1232</v>
      </c>
    </row>
    <row r="503" spans="3:6" ht="18" x14ac:dyDescent="0.35">
      <c r="C503">
        <f t="shared" si="7"/>
        <v>0</v>
      </c>
      <c r="D503" s="63" t="s">
        <v>713</v>
      </c>
      <c r="E503" s="67"/>
      <c r="F503" s="68" t="s">
        <v>1232</v>
      </c>
    </row>
    <row r="504" spans="3:6" ht="18" x14ac:dyDescent="0.35">
      <c r="C504">
        <f t="shared" si="7"/>
        <v>0</v>
      </c>
      <c r="D504" s="63" t="s">
        <v>714</v>
      </c>
      <c r="E504" s="67"/>
      <c r="F504" s="68" t="s">
        <v>1232</v>
      </c>
    </row>
    <row r="505" spans="3:6" ht="18" x14ac:dyDescent="0.35">
      <c r="C505">
        <f t="shared" si="7"/>
        <v>0</v>
      </c>
      <c r="D505" s="63" t="s">
        <v>715</v>
      </c>
      <c r="E505" s="67"/>
      <c r="F505" s="68" t="s">
        <v>1232</v>
      </c>
    </row>
    <row r="506" spans="3:6" ht="18" x14ac:dyDescent="0.35">
      <c r="C506">
        <f t="shared" si="7"/>
        <v>0</v>
      </c>
      <c r="D506" s="63" t="s">
        <v>716</v>
      </c>
      <c r="E506" s="67"/>
      <c r="F506" s="68" t="s">
        <v>1232</v>
      </c>
    </row>
    <row r="507" spans="3:6" ht="18" x14ac:dyDescent="0.35">
      <c r="C507">
        <f t="shared" si="7"/>
        <v>0</v>
      </c>
      <c r="D507" s="63" t="s">
        <v>717</v>
      </c>
      <c r="E507" s="67"/>
      <c r="F507" s="68" t="s">
        <v>1232</v>
      </c>
    </row>
    <row r="508" spans="3:6" ht="18" x14ac:dyDescent="0.35">
      <c r="C508">
        <f t="shared" si="7"/>
        <v>0</v>
      </c>
      <c r="D508" s="63" t="s">
        <v>718</v>
      </c>
      <c r="E508" s="67"/>
      <c r="F508" s="68" t="s">
        <v>1232</v>
      </c>
    </row>
    <row r="509" spans="3:6" ht="18" x14ac:dyDescent="0.35">
      <c r="C509">
        <f t="shared" si="7"/>
        <v>0</v>
      </c>
      <c r="D509" s="63" t="s">
        <v>719</v>
      </c>
      <c r="E509" s="67"/>
      <c r="F509" s="68" t="s">
        <v>1232</v>
      </c>
    </row>
    <row r="510" spans="3:6" ht="18" x14ac:dyDescent="0.35">
      <c r="C510">
        <f t="shared" si="7"/>
        <v>0</v>
      </c>
      <c r="D510" s="63" t="s">
        <v>720</v>
      </c>
      <c r="E510" s="67"/>
      <c r="F510" s="68" t="s">
        <v>1232</v>
      </c>
    </row>
    <row r="511" spans="3:6" ht="18" x14ac:dyDescent="0.35">
      <c r="C511">
        <f t="shared" si="7"/>
        <v>0</v>
      </c>
      <c r="D511" s="63" t="s">
        <v>721</v>
      </c>
      <c r="E511" s="67"/>
      <c r="F511" s="68" t="s">
        <v>1232</v>
      </c>
    </row>
    <row r="512" spans="3:6" ht="18" x14ac:dyDescent="0.35">
      <c r="C512">
        <f t="shared" si="7"/>
        <v>0</v>
      </c>
      <c r="D512" s="63" t="s">
        <v>722</v>
      </c>
      <c r="E512" s="67"/>
      <c r="F512" s="68" t="s">
        <v>1232</v>
      </c>
    </row>
    <row r="513" spans="3:6" ht="18" x14ac:dyDescent="0.35">
      <c r="C513">
        <f t="shared" si="7"/>
        <v>0</v>
      </c>
      <c r="D513" s="63" t="s">
        <v>723</v>
      </c>
      <c r="E513" s="67"/>
      <c r="F513" s="68" t="s">
        <v>1232</v>
      </c>
    </row>
    <row r="514" spans="3:6" ht="18" x14ac:dyDescent="0.35">
      <c r="C514">
        <f t="shared" si="7"/>
        <v>0</v>
      </c>
      <c r="D514" s="63" t="s">
        <v>724</v>
      </c>
      <c r="E514" s="67"/>
      <c r="F514" s="68" t="s">
        <v>1232</v>
      </c>
    </row>
    <row r="515" spans="3:6" ht="18" x14ac:dyDescent="0.35">
      <c r="C515">
        <f t="shared" si="7"/>
        <v>0</v>
      </c>
      <c r="D515" s="63" t="s">
        <v>725</v>
      </c>
      <c r="E515" s="67"/>
      <c r="F515" s="68" t="s">
        <v>1232</v>
      </c>
    </row>
    <row r="516" spans="3:6" ht="18" x14ac:dyDescent="0.35">
      <c r="C516">
        <f t="shared" si="7"/>
        <v>0</v>
      </c>
      <c r="D516" s="63" t="s">
        <v>726</v>
      </c>
      <c r="E516" s="67"/>
      <c r="F516" s="68" t="s">
        <v>1232</v>
      </c>
    </row>
    <row r="517" spans="3:6" ht="18" x14ac:dyDescent="0.35">
      <c r="C517">
        <f t="shared" si="7"/>
        <v>0</v>
      </c>
      <c r="D517" s="63" t="s">
        <v>727</v>
      </c>
      <c r="E517" s="67"/>
      <c r="F517" s="68" t="s">
        <v>1232</v>
      </c>
    </row>
    <row r="518" spans="3:6" ht="18" x14ac:dyDescent="0.35">
      <c r="C518">
        <f t="shared" si="7"/>
        <v>0</v>
      </c>
      <c r="D518" s="63" t="s">
        <v>728</v>
      </c>
      <c r="E518" s="67"/>
      <c r="F518" s="68" t="s">
        <v>1232</v>
      </c>
    </row>
    <row r="519" spans="3:6" ht="18" x14ac:dyDescent="0.35">
      <c r="C519">
        <f t="shared" si="7"/>
        <v>0</v>
      </c>
      <c r="D519" s="63" t="s">
        <v>729</v>
      </c>
      <c r="E519" s="67"/>
      <c r="F519" s="68" t="s">
        <v>1232</v>
      </c>
    </row>
    <row r="520" spans="3:6" ht="18" x14ac:dyDescent="0.35">
      <c r="C520">
        <f t="shared" si="7"/>
        <v>0</v>
      </c>
      <c r="D520" s="63" t="s">
        <v>730</v>
      </c>
      <c r="E520" s="67"/>
      <c r="F520" s="68" t="s">
        <v>1232</v>
      </c>
    </row>
    <row r="521" spans="3:6" ht="18" x14ac:dyDescent="0.35">
      <c r="C521">
        <f t="shared" si="7"/>
        <v>0</v>
      </c>
      <c r="D521" s="63" t="s">
        <v>731</v>
      </c>
      <c r="E521" s="67"/>
      <c r="F521" s="68" t="s">
        <v>1232</v>
      </c>
    </row>
    <row r="522" spans="3:6" ht="18" x14ac:dyDescent="0.35">
      <c r="C522">
        <f t="shared" si="7"/>
        <v>0</v>
      </c>
      <c r="D522" s="63" t="s">
        <v>732</v>
      </c>
      <c r="E522" s="67"/>
      <c r="F522" s="68" t="s">
        <v>1232</v>
      </c>
    </row>
    <row r="523" spans="3:6" ht="18" x14ac:dyDescent="0.35">
      <c r="C523">
        <f t="shared" si="7"/>
        <v>0</v>
      </c>
      <c r="D523" s="63" t="s">
        <v>733</v>
      </c>
      <c r="E523" s="67"/>
      <c r="F523" s="68" t="s">
        <v>1232</v>
      </c>
    </row>
    <row r="524" spans="3:6" ht="18" x14ac:dyDescent="0.35">
      <c r="C524">
        <f t="shared" si="7"/>
        <v>0</v>
      </c>
      <c r="D524" s="63" t="s">
        <v>734</v>
      </c>
      <c r="E524" s="67"/>
      <c r="F524" s="68" t="s">
        <v>1232</v>
      </c>
    </row>
    <row r="525" spans="3:6" ht="18" x14ac:dyDescent="0.35">
      <c r="C525">
        <f t="shared" si="7"/>
        <v>0</v>
      </c>
      <c r="D525" s="63" t="s">
        <v>735</v>
      </c>
      <c r="E525" s="67"/>
      <c r="F525" s="68" t="s">
        <v>1232</v>
      </c>
    </row>
    <row r="526" spans="3:6" ht="18" x14ac:dyDescent="0.35">
      <c r="C526">
        <f t="shared" si="7"/>
        <v>0</v>
      </c>
      <c r="D526" s="63" t="s">
        <v>736</v>
      </c>
      <c r="E526" s="67"/>
      <c r="F526" s="68" t="s">
        <v>1232</v>
      </c>
    </row>
    <row r="527" spans="3:6" ht="18" x14ac:dyDescent="0.35">
      <c r="C527">
        <f t="shared" si="7"/>
        <v>0</v>
      </c>
      <c r="D527" s="63" t="s">
        <v>737</v>
      </c>
      <c r="E527" s="67"/>
      <c r="F527" s="68" t="s">
        <v>1232</v>
      </c>
    </row>
    <row r="528" spans="3:6" ht="18" x14ac:dyDescent="0.35">
      <c r="C528">
        <f t="shared" si="7"/>
        <v>0</v>
      </c>
      <c r="D528" s="63" t="s">
        <v>738</v>
      </c>
      <c r="E528" s="67"/>
      <c r="F528" s="68" t="s">
        <v>1232</v>
      </c>
    </row>
    <row r="529" spans="3:6" ht="18" x14ac:dyDescent="0.35">
      <c r="C529">
        <f t="shared" si="7"/>
        <v>0</v>
      </c>
      <c r="D529" s="63" t="s">
        <v>739</v>
      </c>
      <c r="E529" s="67"/>
      <c r="F529" s="68" t="s">
        <v>1232</v>
      </c>
    </row>
    <row r="530" spans="3:6" ht="18" x14ac:dyDescent="0.35">
      <c r="C530">
        <f t="shared" si="7"/>
        <v>0</v>
      </c>
      <c r="D530" s="63" t="s">
        <v>740</v>
      </c>
      <c r="E530" s="67"/>
      <c r="F530" s="68" t="s">
        <v>1232</v>
      </c>
    </row>
    <row r="531" spans="3:6" ht="18" x14ac:dyDescent="0.35">
      <c r="C531">
        <f t="shared" si="7"/>
        <v>0</v>
      </c>
      <c r="D531" s="63" t="s">
        <v>741</v>
      </c>
      <c r="E531" s="67"/>
      <c r="F531" s="68" t="s">
        <v>1232</v>
      </c>
    </row>
    <row r="532" spans="3:6" ht="18" x14ac:dyDescent="0.35">
      <c r="C532">
        <f t="shared" si="7"/>
        <v>0</v>
      </c>
      <c r="D532" s="63" t="s">
        <v>742</v>
      </c>
      <c r="E532" s="67"/>
      <c r="F532" s="68" t="s">
        <v>1232</v>
      </c>
    </row>
    <row r="533" spans="3:6" ht="18" x14ac:dyDescent="0.35">
      <c r="C533">
        <f t="shared" ref="C533:C596" si="8">E533^2</f>
        <v>0</v>
      </c>
      <c r="D533" s="63" t="s">
        <v>743</v>
      </c>
      <c r="E533" s="67"/>
      <c r="F533" s="68" t="s">
        <v>1232</v>
      </c>
    </row>
    <row r="534" spans="3:6" ht="18" x14ac:dyDescent="0.35">
      <c r="C534">
        <f t="shared" si="8"/>
        <v>0</v>
      </c>
      <c r="D534" s="63" t="s">
        <v>744</v>
      </c>
      <c r="E534" s="67"/>
      <c r="F534" s="68" t="s">
        <v>1232</v>
      </c>
    </row>
    <row r="535" spans="3:6" ht="18" x14ac:dyDescent="0.35">
      <c r="C535">
        <f t="shared" si="8"/>
        <v>0</v>
      </c>
      <c r="D535" s="63" t="s">
        <v>745</v>
      </c>
      <c r="E535" s="67"/>
      <c r="F535" s="68" t="s">
        <v>1232</v>
      </c>
    </row>
    <row r="536" spans="3:6" ht="18" x14ac:dyDescent="0.35">
      <c r="C536">
        <f t="shared" si="8"/>
        <v>0</v>
      </c>
      <c r="D536" s="63" t="s">
        <v>746</v>
      </c>
      <c r="E536" s="67"/>
      <c r="F536" s="68" t="s">
        <v>1232</v>
      </c>
    </row>
    <row r="537" spans="3:6" ht="18" x14ac:dyDescent="0.35">
      <c r="C537">
        <f t="shared" si="8"/>
        <v>0</v>
      </c>
      <c r="D537" s="63" t="s">
        <v>747</v>
      </c>
      <c r="E537" s="67"/>
      <c r="F537" s="68" t="s">
        <v>1232</v>
      </c>
    </row>
    <row r="538" spans="3:6" ht="18" x14ac:dyDescent="0.35">
      <c r="C538">
        <f t="shared" si="8"/>
        <v>0</v>
      </c>
      <c r="D538" s="63" t="s">
        <v>748</v>
      </c>
      <c r="E538" s="67"/>
      <c r="F538" s="68" t="s">
        <v>1232</v>
      </c>
    </row>
    <row r="539" spans="3:6" ht="18" x14ac:dyDescent="0.35">
      <c r="C539">
        <f t="shared" si="8"/>
        <v>0</v>
      </c>
      <c r="D539" s="63" t="s">
        <v>749</v>
      </c>
      <c r="E539" s="67"/>
      <c r="F539" s="68" t="s">
        <v>1232</v>
      </c>
    </row>
    <row r="540" spans="3:6" ht="18" x14ac:dyDescent="0.35">
      <c r="C540">
        <f t="shared" si="8"/>
        <v>0</v>
      </c>
      <c r="D540" s="63" t="s">
        <v>750</v>
      </c>
      <c r="E540" s="67"/>
      <c r="F540" s="68" t="s">
        <v>1232</v>
      </c>
    </row>
    <row r="541" spans="3:6" ht="18" x14ac:dyDescent="0.35">
      <c r="C541">
        <f t="shared" si="8"/>
        <v>0</v>
      </c>
      <c r="D541" s="63" t="s">
        <v>751</v>
      </c>
      <c r="E541" s="67"/>
      <c r="F541" s="68" t="s">
        <v>1232</v>
      </c>
    </row>
    <row r="542" spans="3:6" ht="18" x14ac:dyDescent="0.35">
      <c r="C542">
        <f t="shared" si="8"/>
        <v>0</v>
      </c>
      <c r="D542" s="63" t="s">
        <v>752</v>
      </c>
      <c r="E542" s="67"/>
      <c r="F542" s="68" t="s">
        <v>1232</v>
      </c>
    </row>
    <row r="543" spans="3:6" ht="18" x14ac:dyDescent="0.35">
      <c r="C543">
        <f t="shared" si="8"/>
        <v>0</v>
      </c>
      <c r="D543" s="63" t="s">
        <v>753</v>
      </c>
      <c r="E543" s="67"/>
      <c r="F543" s="68" t="s">
        <v>1232</v>
      </c>
    </row>
    <row r="544" spans="3:6" ht="18" x14ac:dyDescent="0.35">
      <c r="C544">
        <f t="shared" si="8"/>
        <v>0</v>
      </c>
      <c r="D544" s="63" t="s">
        <v>754</v>
      </c>
      <c r="E544" s="67"/>
      <c r="F544" s="68" t="s">
        <v>1232</v>
      </c>
    </row>
    <row r="545" spans="3:6" ht="18" x14ac:dyDescent="0.35">
      <c r="C545">
        <f t="shared" si="8"/>
        <v>0</v>
      </c>
      <c r="D545" s="63" t="s">
        <v>755</v>
      </c>
      <c r="E545" s="67"/>
      <c r="F545" s="68" t="s">
        <v>1232</v>
      </c>
    </row>
    <row r="546" spans="3:6" ht="18" x14ac:dyDescent="0.35">
      <c r="C546">
        <f t="shared" si="8"/>
        <v>0</v>
      </c>
      <c r="D546" s="63" t="s">
        <v>756</v>
      </c>
      <c r="E546" s="67"/>
      <c r="F546" s="68" t="s">
        <v>1232</v>
      </c>
    </row>
    <row r="547" spans="3:6" ht="18" x14ac:dyDescent="0.35">
      <c r="C547">
        <f t="shared" si="8"/>
        <v>0</v>
      </c>
      <c r="D547" s="63" t="s">
        <v>757</v>
      </c>
      <c r="E547" s="67"/>
      <c r="F547" s="68" t="s">
        <v>1232</v>
      </c>
    </row>
    <row r="548" spans="3:6" ht="18" x14ac:dyDescent="0.35">
      <c r="C548">
        <f t="shared" si="8"/>
        <v>0</v>
      </c>
      <c r="D548" s="63" t="s">
        <v>758</v>
      </c>
      <c r="E548" s="67"/>
      <c r="F548" s="68" t="s">
        <v>1232</v>
      </c>
    </row>
    <row r="549" spans="3:6" ht="18" x14ac:dyDescent="0.35">
      <c r="C549">
        <f t="shared" si="8"/>
        <v>0</v>
      </c>
      <c r="D549" s="63" t="s">
        <v>759</v>
      </c>
      <c r="E549" s="67"/>
      <c r="F549" s="68" t="s">
        <v>1232</v>
      </c>
    </row>
    <row r="550" spans="3:6" ht="18" x14ac:dyDescent="0.35">
      <c r="C550">
        <f t="shared" si="8"/>
        <v>0</v>
      </c>
      <c r="D550" s="63" t="s">
        <v>760</v>
      </c>
      <c r="E550" s="67"/>
      <c r="F550" s="68" t="s">
        <v>1232</v>
      </c>
    </row>
    <row r="551" spans="3:6" ht="18" x14ac:dyDescent="0.35">
      <c r="C551">
        <f t="shared" si="8"/>
        <v>0</v>
      </c>
      <c r="D551" s="63" t="s">
        <v>761</v>
      </c>
      <c r="E551" s="67"/>
      <c r="F551" s="68" t="s">
        <v>1232</v>
      </c>
    </row>
    <row r="552" spans="3:6" ht="18" x14ac:dyDescent="0.35">
      <c r="C552">
        <f t="shared" si="8"/>
        <v>0</v>
      </c>
      <c r="D552" s="63" t="s">
        <v>762</v>
      </c>
      <c r="E552" s="67"/>
      <c r="F552" s="68" t="s">
        <v>1232</v>
      </c>
    </row>
    <row r="553" spans="3:6" ht="18" x14ac:dyDescent="0.35">
      <c r="C553">
        <f t="shared" si="8"/>
        <v>0</v>
      </c>
      <c r="D553" s="63" t="s">
        <v>763</v>
      </c>
      <c r="E553" s="67"/>
      <c r="F553" s="68" t="s">
        <v>1232</v>
      </c>
    </row>
    <row r="554" spans="3:6" ht="18" x14ac:dyDescent="0.35">
      <c r="C554">
        <f t="shared" si="8"/>
        <v>0</v>
      </c>
      <c r="D554" s="63" t="s">
        <v>764</v>
      </c>
      <c r="E554" s="67"/>
      <c r="F554" s="68" t="s">
        <v>1232</v>
      </c>
    </row>
    <row r="555" spans="3:6" ht="18" x14ac:dyDescent="0.35">
      <c r="C555">
        <f t="shared" si="8"/>
        <v>0</v>
      </c>
      <c r="D555" s="63" t="s">
        <v>765</v>
      </c>
      <c r="E555" s="67"/>
      <c r="F555" s="68" t="s">
        <v>1232</v>
      </c>
    </row>
    <row r="556" spans="3:6" ht="18" x14ac:dyDescent="0.35">
      <c r="C556">
        <f t="shared" si="8"/>
        <v>0</v>
      </c>
      <c r="D556" s="63" t="s">
        <v>766</v>
      </c>
      <c r="E556" s="67"/>
      <c r="F556" s="68" t="s">
        <v>1232</v>
      </c>
    </row>
    <row r="557" spans="3:6" ht="18" x14ac:dyDescent="0.35">
      <c r="C557">
        <f t="shared" si="8"/>
        <v>0</v>
      </c>
      <c r="D557" s="63" t="s">
        <v>767</v>
      </c>
      <c r="E557" s="67"/>
      <c r="F557" s="68" t="s">
        <v>1232</v>
      </c>
    </row>
    <row r="558" spans="3:6" ht="18" x14ac:dyDescent="0.35">
      <c r="C558">
        <f t="shared" si="8"/>
        <v>0</v>
      </c>
      <c r="D558" s="63" t="s">
        <v>768</v>
      </c>
      <c r="E558" s="67"/>
      <c r="F558" s="68" t="s">
        <v>1232</v>
      </c>
    </row>
    <row r="559" spans="3:6" ht="18" x14ac:dyDescent="0.35">
      <c r="C559">
        <f t="shared" si="8"/>
        <v>0</v>
      </c>
      <c r="D559" s="63" t="s">
        <v>769</v>
      </c>
      <c r="E559" s="67"/>
      <c r="F559" s="68" t="s">
        <v>1232</v>
      </c>
    </row>
    <row r="560" spans="3:6" ht="18" x14ac:dyDescent="0.35">
      <c r="C560">
        <f t="shared" si="8"/>
        <v>0</v>
      </c>
      <c r="D560" s="63" t="s">
        <v>770</v>
      </c>
      <c r="E560" s="67"/>
      <c r="F560" s="68" t="s">
        <v>1232</v>
      </c>
    </row>
    <row r="561" spans="3:6" ht="18" x14ac:dyDescent="0.35">
      <c r="C561">
        <f t="shared" si="8"/>
        <v>0</v>
      </c>
      <c r="D561" s="63" t="s">
        <v>771</v>
      </c>
      <c r="E561" s="67"/>
      <c r="F561" s="68" t="s">
        <v>1232</v>
      </c>
    </row>
    <row r="562" spans="3:6" ht="18" x14ac:dyDescent="0.35">
      <c r="C562">
        <f t="shared" si="8"/>
        <v>0</v>
      </c>
      <c r="D562" s="63" t="s">
        <v>772</v>
      </c>
      <c r="E562" s="67"/>
      <c r="F562" s="68" t="s">
        <v>1232</v>
      </c>
    </row>
    <row r="563" spans="3:6" ht="18" x14ac:dyDescent="0.35">
      <c r="C563">
        <f t="shared" si="8"/>
        <v>0</v>
      </c>
      <c r="D563" s="63" t="s">
        <v>773</v>
      </c>
      <c r="E563" s="67"/>
      <c r="F563" s="68" t="s">
        <v>1232</v>
      </c>
    </row>
    <row r="564" spans="3:6" ht="18" x14ac:dyDescent="0.35">
      <c r="C564">
        <f t="shared" si="8"/>
        <v>0</v>
      </c>
      <c r="D564" s="63" t="s">
        <v>774</v>
      </c>
      <c r="E564" s="67"/>
      <c r="F564" s="68" t="s">
        <v>1232</v>
      </c>
    </row>
    <row r="565" spans="3:6" ht="18" x14ac:dyDescent="0.35">
      <c r="C565">
        <f t="shared" si="8"/>
        <v>0</v>
      </c>
      <c r="D565" s="63" t="s">
        <v>775</v>
      </c>
      <c r="E565" s="67"/>
      <c r="F565" s="68" t="s">
        <v>1232</v>
      </c>
    </row>
    <row r="566" spans="3:6" ht="18" x14ac:dyDescent="0.35">
      <c r="C566">
        <f t="shared" si="8"/>
        <v>0</v>
      </c>
      <c r="D566" s="63" t="s">
        <v>776</v>
      </c>
      <c r="E566" s="67"/>
      <c r="F566" s="68" t="s">
        <v>1232</v>
      </c>
    </row>
    <row r="567" spans="3:6" ht="18" x14ac:dyDescent="0.35">
      <c r="C567">
        <f t="shared" si="8"/>
        <v>0</v>
      </c>
      <c r="D567" s="63" t="s">
        <v>777</v>
      </c>
      <c r="E567" s="67"/>
      <c r="F567" s="68" t="s">
        <v>1232</v>
      </c>
    </row>
    <row r="568" spans="3:6" ht="18" x14ac:dyDescent="0.35">
      <c r="C568">
        <f t="shared" si="8"/>
        <v>0</v>
      </c>
      <c r="D568" s="63" t="s">
        <v>778</v>
      </c>
      <c r="E568" s="67"/>
      <c r="F568" s="68" t="s">
        <v>1232</v>
      </c>
    </row>
    <row r="569" spans="3:6" ht="18" x14ac:dyDescent="0.35">
      <c r="C569">
        <f t="shared" si="8"/>
        <v>0</v>
      </c>
      <c r="D569" s="63" t="s">
        <v>779</v>
      </c>
      <c r="E569" s="67"/>
      <c r="F569" s="68" t="s">
        <v>1232</v>
      </c>
    </row>
    <row r="570" spans="3:6" ht="18" x14ac:dyDescent="0.35">
      <c r="C570">
        <f t="shared" si="8"/>
        <v>0</v>
      </c>
      <c r="D570" s="63" t="s">
        <v>780</v>
      </c>
      <c r="E570" s="67"/>
      <c r="F570" s="68" t="s">
        <v>1232</v>
      </c>
    </row>
    <row r="571" spans="3:6" ht="18" x14ac:dyDescent="0.35">
      <c r="C571">
        <f t="shared" si="8"/>
        <v>0</v>
      </c>
      <c r="D571" s="63" t="s">
        <v>781</v>
      </c>
      <c r="E571" s="67"/>
      <c r="F571" s="68" t="s">
        <v>1232</v>
      </c>
    </row>
    <row r="572" spans="3:6" ht="18" x14ac:dyDescent="0.35">
      <c r="C572">
        <f t="shared" si="8"/>
        <v>0</v>
      </c>
      <c r="D572" s="63" t="s">
        <v>782</v>
      </c>
      <c r="E572" s="67"/>
      <c r="F572" s="68" t="s">
        <v>1232</v>
      </c>
    </row>
    <row r="573" spans="3:6" ht="18" x14ac:dyDescent="0.35">
      <c r="C573">
        <f t="shared" si="8"/>
        <v>0</v>
      </c>
      <c r="D573" s="63" t="s">
        <v>783</v>
      </c>
      <c r="E573" s="67"/>
      <c r="F573" s="68" t="s">
        <v>1232</v>
      </c>
    </row>
    <row r="574" spans="3:6" ht="18" x14ac:dyDescent="0.35">
      <c r="C574">
        <f t="shared" si="8"/>
        <v>0</v>
      </c>
      <c r="D574" s="63" t="s">
        <v>784</v>
      </c>
      <c r="E574" s="67"/>
      <c r="F574" s="68" t="s">
        <v>1232</v>
      </c>
    </row>
    <row r="575" spans="3:6" ht="18" x14ac:dyDescent="0.35">
      <c r="C575">
        <f t="shared" si="8"/>
        <v>0</v>
      </c>
      <c r="D575" s="63" t="s">
        <v>785</v>
      </c>
      <c r="E575" s="67"/>
      <c r="F575" s="68" t="s">
        <v>1232</v>
      </c>
    </row>
    <row r="576" spans="3:6" ht="18" x14ac:dyDescent="0.35">
      <c r="C576">
        <f t="shared" si="8"/>
        <v>0</v>
      </c>
      <c r="D576" s="63" t="s">
        <v>786</v>
      </c>
      <c r="E576" s="67"/>
      <c r="F576" s="68" t="s">
        <v>1232</v>
      </c>
    </row>
    <row r="577" spans="3:6" ht="18" x14ac:dyDescent="0.35">
      <c r="C577">
        <f t="shared" si="8"/>
        <v>0</v>
      </c>
      <c r="D577" s="63" t="s">
        <v>787</v>
      </c>
      <c r="E577" s="67"/>
      <c r="F577" s="68" t="s">
        <v>1232</v>
      </c>
    </row>
    <row r="578" spans="3:6" ht="18" x14ac:dyDescent="0.35">
      <c r="C578">
        <f t="shared" si="8"/>
        <v>0</v>
      </c>
      <c r="D578" s="63" t="s">
        <v>788</v>
      </c>
      <c r="E578" s="67"/>
      <c r="F578" s="68" t="s">
        <v>1232</v>
      </c>
    </row>
    <row r="579" spans="3:6" ht="18" x14ac:dyDescent="0.35">
      <c r="C579">
        <f t="shared" si="8"/>
        <v>0</v>
      </c>
      <c r="D579" s="63" t="s">
        <v>789</v>
      </c>
      <c r="E579" s="67"/>
      <c r="F579" s="68" t="s">
        <v>1232</v>
      </c>
    </row>
    <row r="580" spans="3:6" ht="18" x14ac:dyDescent="0.35">
      <c r="C580">
        <f t="shared" si="8"/>
        <v>0</v>
      </c>
      <c r="D580" s="63" t="s">
        <v>790</v>
      </c>
      <c r="E580" s="67"/>
      <c r="F580" s="68" t="s">
        <v>1232</v>
      </c>
    </row>
    <row r="581" spans="3:6" ht="18" x14ac:dyDescent="0.35">
      <c r="C581">
        <f t="shared" si="8"/>
        <v>0</v>
      </c>
      <c r="D581" s="63" t="s">
        <v>791</v>
      </c>
      <c r="E581" s="67"/>
      <c r="F581" s="68" t="s">
        <v>1232</v>
      </c>
    </row>
    <row r="582" spans="3:6" ht="18" x14ac:dyDescent="0.35">
      <c r="C582">
        <f t="shared" si="8"/>
        <v>0</v>
      </c>
      <c r="D582" s="63" t="s">
        <v>792</v>
      </c>
      <c r="E582" s="67"/>
      <c r="F582" s="68" t="s">
        <v>1232</v>
      </c>
    </row>
    <row r="583" spans="3:6" ht="18" x14ac:dyDescent="0.35">
      <c r="C583">
        <f t="shared" si="8"/>
        <v>0</v>
      </c>
      <c r="D583" s="63" t="s">
        <v>793</v>
      </c>
      <c r="E583" s="67"/>
      <c r="F583" s="68" t="s">
        <v>1232</v>
      </c>
    </row>
    <row r="584" spans="3:6" ht="18" x14ac:dyDescent="0.35">
      <c r="C584">
        <f t="shared" si="8"/>
        <v>0</v>
      </c>
      <c r="D584" s="63" t="s">
        <v>794</v>
      </c>
      <c r="E584" s="67"/>
      <c r="F584" s="68" t="s">
        <v>1232</v>
      </c>
    </row>
    <row r="585" spans="3:6" ht="18" x14ac:dyDescent="0.35">
      <c r="C585">
        <f t="shared" si="8"/>
        <v>0</v>
      </c>
      <c r="D585" s="63" t="s">
        <v>795</v>
      </c>
      <c r="E585" s="67"/>
      <c r="F585" s="68" t="s">
        <v>1232</v>
      </c>
    </row>
    <row r="586" spans="3:6" ht="18" x14ac:dyDescent="0.35">
      <c r="C586">
        <f t="shared" si="8"/>
        <v>0</v>
      </c>
      <c r="D586" s="63" t="s">
        <v>796</v>
      </c>
      <c r="E586" s="67"/>
      <c r="F586" s="68" t="s">
        <v>1232</v>
      </c>
    </row>
    <row r="587" spans="3:6" ht="18" x14ac:dyDescent="0.35">
      <c r="C587">
        <f t="shared" si="8"/>
        <v>0</v>
      </c>
      <c r="D587" s="63" t="s">
        <v>797</v>
      </c>
      <c r="E587" s="67"/>
      <c r="F587" s="68" t="s">
        <v>1232</v>
      </c>
    </row>
    <row r="588" spans="3:6" ht="18" x14ac:dyDescent="0.35">
      <c r="C588">
        <f t="shared" si="8"/>
        <v>0</v>
      </c>
      <c r="D588" s="63" t="s">
        <v>798</v>
      </c>
      <c r="E588" s="67"/>
      <c r="F588" s="68" t="s">
        <v>1232</v>
      </c>
    </row>
    <row r="589" spans="3:6" ht="18" x14ac:dyDescent="0.35">
      <c r="C589">
        <f t="shared" si="8"/>
        <v>0</v>
      </c>
      <c r="D589" s="63" t="s">
        <v>799</v>
      </c>
      <c r="E589" s="67"/>
      <c r="F589" s="68" t="s">
        <v>1232</v>
      </c>
    </row>
    <row r="590" spans="3:6" ht="18" x14ac:dyDescent="0.35">
      <c r="C590">
        <f t="shared" si="8"/>
        <v>0</v>
      </c>
      <c r="D590" s="63" t="s">
        <v>800</v>
      </c>
      <c r="E590" s="67"/>
      <c r="F590" s="68" t="s">
        <v>1232</v>
      </c>
    </row>
    <row r="591" spans="3:6" ht="18" x14ac:dyDescent="0.35">
      <c r="C591">
        <f t="shared" si="8"/>
        <v>0</v>
      </c>
      <c r="D591" s="63" t="s">
        <v>801</v>
      </c>
      <c r="E591" s="67"/>
      <c r="F591" s="68" t="s">
        <v>1232</v>
      </c>
    </row>
    <row r="592" spans="3:6" ht="18" x14ac:dyDescent="0.35">
      <c r="C592">
        <f t="shared" si="8"/>
        <v>0</v>
      </c>
      <c r="D592" s="63" t="s">
        <v>802</v>
      </c>
      <c r="E592" s="67"/>
      <c r="F592" s="68" t="s">
        <v>1232</v>
      </c>
    </row>
    <row r="593" spans="3:6" ht="18" x14ac:dyDescent="0.35">
      <c r="C593">
        <f t="shared" si="8"/>
        <v>0</v>
      </c>
      <c r="D593" s="63" t="s">
        <v>803</v>
      </c>
      <c r="E593" s="67"/>
      <c r="F593" s="68" t="s">
        <v>1232</v>
      </c>
    </row>
    <row r="594" spans="3:6" ht="18" x14ac:dyDescent="0.35">
      <c r="C594">
        <f t="shared" si="8"/>
        <v>0</v>
      </c>
      <c r="D594" s="63" t="s">
        <v>804</v>
      </c>
      <c r="E594" s="67"/>
      <c r="F594" s="68" t="s">
        <v>1232</v>
      </c>
    </row>
    <row r="595" spans="3:6" ht="18" x14ac:dyDescent="0.35">
      <c r="C595">
        <f t="shared" si="8"/>
        <v>0</v>
      </c>
      <c r="D595" s="63" t="s">
        <v>805</v>
      </c>
      <c r="E595" s="67"/>
      <c r="F595" s="68" t="s">
        <v>1232</v>
      </c>
    </row>
    <row r="596" spans="3:6" ht="18" x14ac:dyDescent="0.35">
      <c r="C596">
        <f t="shared" si="8"/>
        <v>0</v>
      </c>
      <c r="D596" s="63" t="s">
        <v>806</v>
      </c>
      <c r="E596" s="67"/>
      <c r="F596" s="68" t="s">
        <v>1232</v>
      </c>
    </row>
    <row r="597" spans="3:6" ht="18" x14ac:dyDescent="0.35">
      <c r="C597">
        <f t="shared" ref="C597:C660" si="9">E597^2</f>
        <v>0</v>
      </c>
      <c r="D597" s="63" t="s">
        <v>807</v>
      </c>
      <c r="E597" s="67"/>
      <c r="F597" s="68" t="s">
        <v>1232</v>
      </c>
    </row>
    <row r="598" spans="3:6" ht="18" x14ac:dyDescent="0.35">
      <c r="C598">
        <f t="shared" si="9"/>
        <v>0</v>
      </c>
      <c r="D598" s="63" t="s">
        <v>808</v>
      </c>
      <c r="E598" s="67"/>
      <c r="F598" s="68" t="s">
        <v>1232</v>
      </c>
    </row>
    <row r="599" spans="3:6" ht="18" x14ac:dyDescent="0.35">
      <c r="C599">
        <f t="shared" si="9"/>
        <v>0</v>
      </c>
      <c r="D599" s="63" t="s">
        <v>809</v>
      </c>
      <c r="E599" s="67"/>
      <c r="F599" s="68" t="s">
        <v>1232</v>
      </c>
    </row>
    <row r="600" spans="3:6" ht="18" x14ac:dyDescent="0.35">
      <c r="C600">
        <f t="shared" si="9"/>
        <v>0</v>
      </c>
      <c r="D600" s="63" t="s">
        <v>810</v>
      </c>
      <c r="E600" s="67"/>
      <c r="F600" s="68" t="s">
        <v>1232</v>
      </c>
    </row>
    <row r="601" spans="3:6" ht="18" x14ac:dyDescent="0.35">
      <c r="C601">
        <f t="shared" si="9"/>
        <v>0</v>
      </c>
      <c r="D601" s="63" t="s">
        <v>811</v>
      </c>
      <c r="E601" s="67"/>
      <c r="F601" s="68" t="s">
        <v>1232</v>
      </c>
    </row>
    <row r="602" spans="3:6" ht="18" x14ac:dyDescent="0.35">
      <c r="C602">
        <f t="shared" si="9"/>
        <v>0</v>
      </c>
      <c r="D602" s="63" t="s">
        <v>812</v>
      </c>
      <c r="E602" s="67"/>
      <c r="F602" s="68" t="s">
        <v>1232</v>
      </c>
    </row>
    <row r="603" spans="3:6" ht="18" x14ac:dyDescent="0.35">
      <c r="C603">
        <f t="shared" si="9"/>
        <v>0</v>
      </c>
      <c r="D603" s="63" t="s">
        <v>813</v>
      </c>
      <c r="E603" s="67"/>
      <c r="F603" s="68" t="s">
        <v>1232</v>
      </c>
    </row>
    <row r="604" spans="3:6" ht="18" x14ac:dyDescent="0.35">
      <c r="C604">
        <f t="shared" si="9"/>
        <v>0</v>
      </c>
      <c r="D604" s="63" t="s">
        <v>814</v>
      </c>
      <c r="E604" s="67"/>
      <c r="F604" s="68" t="s">
        <v>1232</v>
      </c>
    </row>
    <row r="605" spans="3:6" ht="18" x14ac:dyDescent="0.35">
      <c r="C605">
        <f t="shared" si="9"/>
        <v>0</v>
      </c>
      <c r="D605" s="63" t="s">
        <v>815</v>
      </c>
      <c r="E605" s="67"/>
      <c r="F605" s="68" t="s">
        <v>1232</v>
      </c>
    </row>
    <row r="606" spans="3:6" ht="18" x14ac:dyDescent="0.35">
      <c r="C606">
        <f t="shared" si="9"/>
        <v>0</v>
      </c>
      <c r="D606" s="63" t="s">
        <v>816</v>
      </c>
      <c r="E606" s="67"/>
      <c r="F606" s="68" t="s">
        <v>1232</v>
      </c>
    </row>
    <row r="607" spans="3:6" ht="18" x14ac:dyDescent="0.35">
      <c r="C607">
        <f t="shared" si="9"/>
        <v>0</v>
      </c>
      <c r="D607" s="63" t="s">
        <v>817</v>
      </c>
      <c r="E607" s="67"/>
      <c r="F607" s="68" t="s">
        <v>1232</v>
      </c>
    </row>
    <row r="608" spans="3:6" ht="18" x14ac:dyDescent="0.35">
      <c r="C608">
        <f t="shared" si="9"/>
        <v>0</v>
      </c>
      <c r="D608" s="63" t="s">
        <v>818</v>
      </c>
      <c r="E608" s="67"/>
      <c r="F608" s="68" t="s">
        <v>1232</v>
      </c>
    </row>
    <row r="609" spans="3:6" ht="18" x14ac:dyDescent="0.35">
      <c r="C609">
        <f t="shared" si="9"/>
        <v>0</v>
      </c>
      <c r="D609" s="63" t="s">
        <v>819</v>
      </c>
      <c r="E609" s="67"/>
      <c r="F609" s="68" t="s">
        <v>1232</v>
      </c>
    </row>
    <row r="610" spans="3:6" ht="18" x14ac:dyDescent="0.35">
      <c r="C610">
        <f t="shared" si="9"/>
        <v>0</v>
      </c>
      <c r="D610" s="63" t="s">
        <v>820</v>
      </c>
      <c r="E610" s="67"/>
      <c r="F610" s="68" t="s">
        <v>1232</v>
      </c>
    </row>
    <row r="611" spans="3:6" ht="18" x14ac:dyDescent="0.35">
      <c r="C611">
        <f t="shared" si="9"/>
        <v>0</v>
      </c>
      <c r="D611" s="63" t="s">
        <v>821</v>
      </c>
      <c r="E611" s="67"/>
      <c r="F611" s="68" t="s">
        <v>1232</v>
      </c>
    </row>
    <row r="612" spans="3:6" ht="18" x14ac:dyDescent="0.35">
      <c r="C612">
        <f t="shared" si="9"/>
        <v>0</v>
      </c>
      <c r="D612" s="63" t="s">
        <v>822</v>
      </c>
      <c r="E612" s="67"/>
      <c r="F612" s="68" t="s">
        <v>1232</v>
      </c>
    </row>
    <row r="613" spans="3:6" ht="18" x14ac:dyDescent="0.35">
      <c r="C613">
        <f t="shared" si="9"/>
        <v>0</v>
      </c>
      <c r="D613" s="63" t="s">
        <v>823</v>
      </c>
      <c r="E613" s="67"/>
      <c r="F613" s="68" t="s">
        <v>1232</v>
      </c>
    </row>
    <row r="614" spans="3:6" ht="18" x14ac:dyDescent="0.35">
      <c r="C614">
        <f t="shared" si="9"/>
        <v>0</v>
      </c>
      <c r="D614" s="63" t="s">
        <v>824</v>
      </c>
      <c r="E614" s="67"/>
      <c r="F614" s="68" t="s">
        <v>1232</v>
      </c>
    </row>
    <row r="615" spans="3:6" ht="18" x14ac:dyDescent="0.35">
      <c r="C615">
        <f t="shared" si="9"/>
        <v>0</v>
      </c>
      <c r="D615" s="63" t="s">
        <v>825</v>
      </c>
      <c r="E615" s="67"/>
      <c r="F615" s="68" t="s">
        <v>1232</v>
      </c>
    </row>
    <row r="616" spans="3:6" ht="18" x14ac:dyDescent="0.35">
      <c r="C616">
        <f t="shared" si="9"/>
        <v>0</v>
      </c>
      <c r="D616" s="63" t="s">
        <v>826</v>
      </c>
      <c r="E616" s="67"/>
      <c r="F616" s="68" t="s">
        <v>1232</v>
      </c>
    </row>
    <row r="617" spans="3:6" ht="18" x14ac:dyDescent="0.35">
      <c r="C617">
        <f t="shared" si="9"/>
        <v>0</v>
      </c>
      <c r="D617" s="63" t="s">
        <v>827</v>
      </c>
      <c r="E617" s="67"/>
      <c r="F617" s="68" t="s">
        <v>1232</v>
      </c>
    </row>
    <row r="618" spans="3:6" ht="18" x14ac:dyDescent="0.35">
      <c r="C618">
        <f t="shared" si="9"/>
        <v>0</v>
      </c>
      <c r="D618" s="63" t="s">
        <v>828</v>
      </c>
      <c r="E618" s="67"/>
      <c r="F618" s="68" t="s">
        <v>1232</v>
      </c>
    </row>
    <row r="619" spans="3:6" ht="18" x14ac:dyDescent="0.35">
      <c r="C619">
        <f t="shared" si="9"/>
        <v>0</v>
      </c>
      <c r="D619" s="63" t="s">
        <v>829</v>
      </c>
      <c r="E619" s="67"/>
      <c r="F619" s="68" t="s">
        <v>1232</v>
      </c>
    </row>
    <row r="620" spans="3:6" ht="18" x14ac:dyDescent="0.35">
      <c r="C620">
        <f t="shared" si="9"/>
        <v>0</v>
      </c>
      <c r="D620" s="63" t="s">
        <v>830</v>
      </c>
      <c r="E620" s="67"/>
      <c r="F620" s="68" t="s">
        <v>1232</v>
      </c>
    </row>
    <row r="621" spans="3:6" ht="18" x14ac:dyDescent="0.35">
      <c r="C621">
        <f t="shared" si="9"/>
        <v>0</v>
      </c>
      <c r="D621" s="63" t="s">
        <v>831</v>
      </c>
      <c r="E621" s="67"/>
      <c r="F621" s="68" t="s">
        <v>1232</v>
      </c>
    </row>
    <row r="622" spans="3:6" ht="18" x14ac:dyDescent="0.35">
      <c r="C622">
        <f t="shared" si="9"/>
        <v>0</v>
      </c>
      <c r="D622" s="63" t="s">
        <v>832</v>
      </c>
      <c r="E622" s="67"/>
      <c r="F622" s="68" t="s">
        <v>1232</v>
      </c>
    </row>
    <row r="623" spans="3:6" ht="18" x14ac:dyDescent="0.35">
      <c r="C623">
        <f t="shared" si="9"/>
        <v>0</v>
      </c>
      <c r="D623" s="63" t="s">
        <v>833</v>
      </c>
      <c r="E623" s="67"/>
      <c r="F623" s="68" t="s">
        <v>1232</v>
      </c>
    </row>
    <row r="624" spans="3:6" ht="18" x14ac:dyDescent="0.35">
      <c r="C624">
        <f t="shared" si="9"/>
        <v>0</v>
      </c>
      <c r="D624" s="63" t="s">
        <v>834</v>
      </c>
      <c r="E624" s="67"/>
      <c r="F624" s="68" t="s">
        <v>1232</v>
      </c>
    </row>
    <row r="625" spans="3:6" ht="18" x14ac:dyDescent="0.35">
      <c r="C625">
        <f t="shared" si="9"/>
        <v>0</v>
      </c>
      <c r="D625" s="63" t="s">
        <v>835</v>
      </c>
      <c r="E625" s="67"/>
      <c r="F625" s="68" t="s">
        <v>1232</v>
      </c>
    </row>
    <row r="626" spans="3:6" ht="18" x14ac:dyDescent="0.35">
      <c r="C626">
        <f t="shared" si="9"/>
        <v>0</v>
      </c>
      <c r="D626" s="63" t="s">
        <v>836</v>
      </c>
      <c r="E626" s="67"/>
      <c r="F626" s="68" t="s">
        <v>1232</v>
      </c>
    </row>
    <row r="627" spans="3:6" ht="18" x14ac:dyDescent="0.35">
      <c r="C627">
        <f t="shared" si="9"/>
        <v>0</v>
      </c>
      <c r="D627" s="63" t="s">
        <v>837</v>
      </c>
      <c r="E627" s="67"/>
      <c r="F627" s="68" t="s">
        <v>1232</v>
      </c>
    </row>
    <row r="628" spans="3:6" ht="18" x14ac:dyDescent="0.35">
      <c r="C628">
        <f t="shared" si="9"/>
        <v>0</v>
      </c>
      <c r="D628" s="63" t="s">
        <v>838</v>
      </c>
      <c r="E628" s="67"/>
      <c r="F628" s="68" t="s">
        <v>1232</v>
      </c>
    </row>
    <row r="629" spans="3:6" ht="18" x14ac:dyDescent="0.35">
      <c r="C629">
        <f t="shared" si="9"/>
        <v>0</v>
      </c>
      <c r="D629" s="63" t="s">
        <v>839</v>
      </c>
      <c r="E629" s="67"/>
      <c r="F629" s="68" t="s">
        <v>1232</v>
      </c>
    </row>
    <row r="630" spans="3:6" ht="18" x14ac:dyDescent="0.35">
      <c r="C630">
        <f t="shared" si="9"/>
        <v>0</v>
      </c>
      <c r="D630" s="63" t="s">
        <v>840</v>
      </c>
      <c r="E630" s="67"/>
      <c r="F630" s="68" t="s">
        <v>1232</v>
      </c>
    </row>
    <row r="631" spans="3:6" ht="18" x14ac:dyDescent="0.35">
      <c r="C631">
        <f t="shared" si="9"/>
        <v>0</v>
      </c>
      <c r="D631" s="63" t="s">
        <v>841</v>
      </c>
      <c r="E631" s="67"/>
      <c r="F631" s="68" t="s">
        <v>1232</v>
      </c>
    </row>
    <row r="632" spans="3:6" ht="18" x14ac:dyDescent="0.35">
      <c r="C632">
        <f t="shared" si="9"/>
        <v>0</v>
      </c>
      <c r="D632" s="63" t="s">
        <v>842</v>
      </c>
      <c r="E632" s="67"/>
      <c r="F632" s="68" t="s">
        <v>1232</v>
      </c>
    </row>
    <row r="633" spans="3:6" ht="18" x14ac:dyDescent="0.35">
      <c r="C633">
        <f t="shared" si="9"/>
        <v>0</v>
      </c>
      <c r="D633" s="63" t="s">
        <v>843</v>
      </c>
      <c r="E633" s="67"/>
      <c r="F633" s="68" t="s">
        <v>1232</v>
      </c>
    </row>
    <row r="634" spans="3:6" ht="18" x14ac:dyDescent="0.35">
      <c r="C634">
        <f t="shared" si="9"/>
        <v>0</v>
      </c>
      <c r="D634" s="63" t="s">
        <v>844</v>
      </c>
      <c r="E634" s="67"/>
      <c r="F634" s="68" t="s">
        <v>1232</v>
      </c>
    </row>
    <row r="635" spans="3:6" ht="18" x14ac:dyDescent="0.35">
      <c r="C635">
        <f t="shared" si="9"/>
        <v>0</v>
      </c>
      <c r="D635" s="63" t="s">
        <v>845</v>
      </c>
      <c r="E635" s="67"/>
      <c r="F635" s="68" t="s">
        <v>1232</v>
      </c>
    </row>
    <row r="636" spans="3:6" ht="18" x14ac:dyDescent="0.35">
      <c r="C636">
        <f t="shared" si="9"/>
        <v>0</v>
      </c>
      <c r="D636" s="63" t="s">
        <v>846</v>
      </c>
      <c r="E636" s="67"/>
      <c r="F636" s="68" t="s">
        <v>1232</v>
      </c>
    </row>
    <row r="637" spans="3:6" ht="18" x14ac:dyDescent="0.35">
      <c r="C637">
        <f t="shared" si="9"/>
        <v>0</v>
      </c>
      <c r="D637" s="63" t="s">
        <v>847</v>
      </c>
      <c r="E637" s="67"/>
      <c r="F637" s="68" t="s">
        <v>1232</v>
      </c>
    </row>
    <row r="638" spans="3:6" ht="18" x14ac:dyDescent="0.35">
      <c r="C638">
        <f t="shared" si="9"/>
        <v>0</v>
      </c>
      <c r="D638" s="63" t="s">
        <v>848</v>
      </c>
      <c r="E638" s="67"/>
      <c r="F638" s="68" t="s">
        <v>1232</v>
      </c>
    </row>
    <row r="639" spans="3:6" ht="18" x14ac:dyDescent="0.35">
      <c r="C639">
        <f t="shared" si="9"/>
        <v>0</v>
      </c>
      <c r="D639" s="63" t="s">
        <v>849</v>
      </c>
      <c r="E639" s="67"/>
      <c r="F639" s="68" t="s">
        <v>1232</v>
      </c>
    </row>
    <row r="640" spans="3:6" ht="18" x14ac:dyDescent="0.35">
      <c r="C640">
        <f t="shared" si="9"/>
        <v>0</v>
      </c>
      <c r="D640" s="63" t="s">
        <v>850</v>
      </c>
      <c r="E640" s="67"/>
      <c r="F640" s="68" t="s">
        <v>1232</v>
      </c>
    </row>
    <row r="641" spans="3:6" ht="18" x14ac:dyDescent="0.35">
      <c r="C641">
        <f t="shared" si="9"/>
        <v>0</v>
      </c>
      <c r="D641" s="63" t="s">
        <v>851</v>
      </c>
      <c r="E641" s="67"/>
      <c r="F641" s="68" t="s">
        <v>1232</v>
      </c>
    </row>
    <row r="642" spans="3:6" ht="18" x14ac:dyDescent="0.35">
      <c r="C642">
        <f t="shared" si="9"/>
        <v>0</v>
      </c>
      <c r="D642" s="63" t="s">
        <v>852</v>
      </c>
      <c r="E642" s="67"/>
      <c r="F642" s="68" t="s">
        <v>1232</v>
      </c>
    </row>
    <row r="643" spans="3:6" ht="18" x14ac:dyDescent="0.35">
      <c r="C643">
        <f t="shared" si="9"/>
        <v>0</v>
      </c>
      <c r="D643" s="63" t="s">
        <v>853</v>
      </c>
      <c r="E643" s="67"/>
      <c r="F643" s="68" t="s">
        <v>1232</v>
      </c>
    </row>
    <row r="644" spans="3:6" ht="18" x14ac:dyDescent="0.35">
      <c r="C644">
        <f t="shared" si="9"/>
        <v>0</v>
      </c>
      <c r="D644" s="63" t="s">
        <v>854</v>
      </c>
      <c r="E644" s="67"/>
      <c r="F644" s="68" t="s">
        <v>1232</v>
      </c>
    </row>
    <row r="645" spans="3:6" ht="18" x14ac:dyDescent="0.35">
      <c r="C645">
        <f t="shared" si="9"/>
        <v>0</v>
      </c>
      <c r="D645" s="63" t="s">
        <v>855</v>
      </c>
      <c r="E645" s="67"/>
      <c r="F645" s="68" t="s">
        <v>1232</v>
      </c>
    </row>
    <row r="646" spans="3:6" ht="18" x14ac:dyDescent="0.35">
      <c r="C646">
        <f t="shared" si="9"/>
        <v>0</v>
      </c>
      <c r="D646" s="63" t="s">
        <v>856</v>
      </c>
      <c r="E646" s="67"/>
      <c r="F646" s="68" t="s">
        <v>1232</v>
      </c>
    </row>
    <row r="647" spans="3:6" ht="18" x14ac:dyDescent="0.35">
      <c r="C647">
        <f t="shared" si="9"/>
        <v>0</v>
      </c>
      <c r="D647" s="63" t="s">
        <v>857</v>
      </c>
      <c r="E647" s="67"/>
      <c r="F647" s="68" t="s">
        <v>1232</v>
      </c>
    </row>
    <row r="648" spans="3:6" ht="18" x14ac:dyDescent="0.35">
      <c r="C648">
        <f t="shared" si="9"/>
        <v>0</v>
      </c>
      <c r="D648" s="63" t="s">
        <v>858</v>
      </c>
      <c r="E648" s="67"/>
      <c r="F648" s="68" t="s">
        <v>1232</v>
      </c>
    </row>
    <row r="649" spans="3:6" ht="18" x14ac:dyDescent="0.35">
      <c r="C649">
        <f t="shared" si="9"/>
        <v>0</v>
      </c>
      <c r="D649" s="63" t="s">
        <v>859</v>
      </c>
      <c r="E649" s="67"/>
      <c r="F649" s="68" t="s">
        <v>1232</v>
      </c>
    </row>
    <row r="650" spans="3:6" ht="18" x14ac:dyDescent="0.35">
      <c r="C650">
        <f t="shared" si="9"/>
        <v>0</v>
      </c>
      <c r="D650" s="63" t="s">
        <v>860</v>
      </c>
      <c r="E650" s="67"/>
      <c r="F650" s="68" t="s">
        <v>1232</v>
      </c>
    </row>
    <row r="651" spans="3:6" ht="18" x14ac:dyDescent="0.35">
      <c r="C651">
        <f t="shared" si="9"/>
        <v>0</v>
      </c>
      <c r="D651" s="63" t="s">
        <v>861</v>
      </c>
      <c r="E651" s="67"/>
      <c r="F651" s="68" t="s">
        <v>1232</v>
      </c>
    </row>
    <row r="652" spans="3:6" ht="18" x14ac:dyDescent="0.35">
      <c r="C652">
        <f t="shared" si="9"/>
        <v>0</v>
      </c>
      <c r="D652" s="63" t="s">
        <v>862</v>
      </c>
      <c r="E652" s="67"/>
      <c r="F652" s="68" t="s">
        <v>1232</v>
      </c>
    </row>
    <row r="653" spans="3:6" ht="18" x14ac:dyDescent="0.35">
      <c r="C653">
        <f t="shared" si="9"/>
        <v>0</v>
      </c>
      <c r="D653" s="63" t="s">
        <v>863</v>
      </c>
      <c r="E653" s="67"/>
      <c r="F653" s="68" t="s">
        <v>1232</v>
      </c>
    </row>
    <row r="654" spans="3:6" ht="18" x14ac:dyDescent="0.35">
      <c r="C654">
        <f t="shared" si="9"/>
        <v>0</v>
      </c>
      <c r="D654" s="63" t="s">
        <v>864</v>
      </c>
      <c r="E654" s="67"/>
      <c r="F654" s="68" t="s">
        <v>1232</v>
      </c>
    </row>
    <row r="655" spans="3:6" ht="18" x14ac:dyDescent="0.35">
      <c r="C655">
        <f t="shared" si="9"/>
        <v>0</v>
      </c>
      <c r="D655" s="63" t="s">
        <v>865</v>
      </c>
      <c r="E655" s="67"/>
      <c r="F655" s="68" t="s">
        <v>1232</v>
      </c>
    </row>
    <row r="656" spans="3:6" ht="18" x14ac:dyDescent="0.35">
      <c r="C656">
        <f t="shared" si="9"/>
        <v>0</v>
      </c>
      <c r="D656" s="63" t="s">
        <v>866</v>
      </c>
      <c r="E656" s="67"/>
      <c r="F656" s="68" t="s">
        <v>1232</v>
      </c>
    </row>
    <row r="657" spans="3:6" ht="18" x14ac:dyDescent="0.35">
      <c r="C657">
        <f t="shared" si="9"/>
        <v>0</v>
      </c>
      <c r="D657" s="63" t="s">
        <v>867</v>
      </c>
      <c r="E657" s="67"/>
      <c r="F657" s="68" t="s">
        <v>1232</v>
      </c>
    </row>
    <row r="658" spans="3:6" ht="18" x14ac:dyDescent="0.35">
      <c r="C658">
        <f t="shared" si="9"/>
        <v>0</v>
      </c>
      <c r="D658" s="63" t="s">
        <v>868</v>
      </c>
      <c r="E658" s="67"/>
      <c r="F658" s="68" t="s">
        <v>1232</v>
      </c>
    </row>
    <row r="659" spans="3:6" ht="18" x14ac:dyDescent="0.35">
      <c r="C659">
        <f t="shared" si="9"/>
        <v>0</v>
      </c>
      <c r="D659" s="63" t="s">
        <v>869</v>
      </c>
      <c r="E659" s="67"/>
      <c r="F659" s="68" t="s">
        <v>1232</v>
      </c>
    </row>
    <row r="660" spans="3:6" ht="18" x14ac:dyDescent="0.35">
      <c r="C660">
        <f t="shared" si="9"/>
        <v>0</v>
      </c>
      <c r="D660" s="63" t="s">
        <v>870</v>
      </c>
      <c r="E660" s="67"/>
      <c r="F660" s="68" t="s">
        <v>1232</v>
      </c>
    </row>
    <row r="661" spans="3:6" ht="18" x14ac:dyDescent="0.35">
      <c r="C661">
        <f t="shared" ref="C661:C724" si="10">E661^2</f>
        <v>0</v>
      </c>
      <c r="D661" s="63" t="s">
        <v>871</v>
      </c>
      <c r="E661" s="67"/>
      <c r="F661" s="68" t="s">
        <v>1232</v>
      </c>
    </row>
    <row r="662" spans="3:6" ht="18" x14ac:dyDescent="0.35">
      <c r="C662">
        <f t="shared" si="10"/>
        <v>0</v>
      </c>
      <c r="D662" s="63" t="s">
        <v>872</v>
      </c>
      <c r="E662" s="67"/>
      <c r="F662" s="68" t="s">
        <v>1232</v>
      </c>
    </row>
    <row r="663" spans="3:6" ht="18" x14ac:dyDescent="0.35">
      <c r="C663">
        <f t="shared" si="10"/>
        <v>0</v>
      </c>
      <c r="D663" s="63" t="s">
        <v>873</v>
      </c>
      <c r="E663" s="67"/>
      <c r="F663" s="68" t="s">
        <v>1232</v>
      </c>
    </row>
    <row r="664" spans="3:6" ht="18" x14ac:dyDescent="0.35">
      <c r="C664">
        <f t="shared" si="10"/>
        <v>0</v>
      </c>
      <c r="D664" s="63" t="s">
        <v>874</v>
      </c>
      <c r="E664" s="67"/>
      <c r="F664" s="68" t="s">
        <v>1232</v>
      </c>
    </row>
    <row r="665" spans="3:6" ht="18" x14ac:dyDescent="0.35">
      <c r="C665">
        <f t="shared" si="10"/>
        <v>0</v>
      </c>
      <c r="D665" s="63" t="s">
        <v>875</v>
      </c>
      <c r="E665" s="67"/>
      <c r="F665" s="68" t="s">
        <v>1232</v>
      </c>
    </row>
    <row r="666" spans="3:6" ht="18" x14ac:dyDescent="0.35">
      <c r="C666">
        <f t="shared" si="10"/>
        <v>0</v>
      </c>
      <c r="D666" s="63" t="s">
        <v>876</v>
      </c>
      <c r="E666" s="67"/>
      <c r="F666" s="68" t="s">
        <v>1232</v>
      </c>
    </row>
    <row r="667" spans="3:6" ht="18" x14ac:dyDescent="0.35">
      <c r="C667">
        <f t="shared" si="10"/>
        <v>0</v>
      </c>
      <c r="D667" s="63" t="s">
        <v>877</v>
      </c>
      <c r="E667" s="67"/>
      <c r="F667" s="68" t="s">
        <v>1232</v>
      </c>
    </row>
    <row r="668" spans="3:6" ht="18" x14ac:dyDescent="0.35">
      <c r="C668">
        <f t="shared" si="10"/>
        <v>0</v>
      </c>
      <c r="D668" s="63" t="s">
        <v>878</v>
      </c>
      <c r="E668" s="67"/>
      <c r="F668" s="68" t="s">
        <v>1232</v>
      </c>
    </row>
    <row r="669" spans="3:6" ht="18" x14ac:dyDescent="0.35">
      <c r="C669">
        <f t="shared" si="10"/>
        <v>0</v>
      </c>
      <c r="D669" s="63" t="s">
        <v>879</v>
      </c>
      <c r="E669" s="67"/>
      <c r="F669" s="68" t="s">
        <v>1232</v>
      </c>
    </row>
    <row r="670" spans="3:6" ht="18" x14ac:dyDescent="0.35">
      <c r="C670">
        <f t="shared" si="10"/>
        <v>0</v>
      </c>
      <c r="D670" s="63" t="s">
        <v>880</v>
      </c>
      <c r="E670" s="67"/>
      <c r="F670" s="68" t="s">
        <v>1232</v>
      </c>
    </row>
    <row r="671" spans="3:6" ht="18" x14ac:dyDescent="0.35">
      <c r="C671">
        <f t="shared" si="10"/>
        <v>0</v>
      </c>
      <c r="D671" s="63" t="s">
        <v>881</v>
      </c>
      <c r="E671" s="67"/>
      <c r="F671" s="68" t="s">
        <v>1232</v>
      </c>
    </row>
    <row r="672" spans="3:6" ht="18" x14ac:dyDescent="0.35">
      <c r="C672">
        <f t="shared" si="10"/>
        <v>0</v>
      </c>
      <c r="D672" s="63" t="s">
        <v>882</v>
      </c>
      <c r="E672" s="67"/>
      <c r="F672" s="68" t="s">
        <v>1232</v>
      </c>
    </row>
    <row r="673" spans="3:6" ht="18" x14ac:dyDescent="0.35">
      <c r="C673">
        <f t="shared" si="10"/>
        <v>0</v>
      </c>
      <c r="D673" s="63" t="s">
        <v>883</v>
      </c>
      <c r="E673" s="67"/>
      <c r="F673" s="68" t="s">
        <v>1232</v>
      </c>
    </row>
    <row r="674" spans="3:6" ht="18" x14ac:dyDescent="0.35">
      <c r="C674">
        <f t="shared" si="10"/>
        <v>0</v>
      </c>
      <c r="D674" s="63" t="s">
        <v>884</v>
      </c>
      <c r="E674" s="67"/>
      <c r="F674" s="68" t="s">
        <v>1232</v>
      </c>
    </row>
    <row r="675" spans="3:6" ht="18" x14ac:dyDescent="0.35">
      <c r="C675">
        <f t="shared" si="10"/>
        <v>0</v>
      </c>
      <c r="D675" s="63" t="s">
        <v>885</v>
      </c>
      <c r="E675" s="67"/>
      <c r="F675" s="68" t="s">
        <v>1232</v>
      </c>
    </row>
    <row r="676" spans="3:6" ht="18" x14ac:dyDescent="0.35">
      <c r="C676">
        <f t="shared" si="10"/>
        <v>0</v>
      </c>
      <c r="D676" s="63" t="s">
        <v>886</v>
      </c>
      <c r="E676" s="67"/>
      <c r="F676" s="68" t="s">
        <v>1232</v>
      </c>
    </row>
    <row r="677" spans="3:6" ht="18" x14ac:dyDescent="0.35">
      <c r="C677">
        <f t="shared" si="10"/>
        <v>0</v>
      </c>
      <c r="D677" s="63" t="s">
        <v>887</v>
      </c>
      <c r="E677" s="67"/>
      <c r="F677" s="68" t="s">
        <v>1232</v>
      </c>
    </row>
    <row r="678" spans="3:6" ht="18" x14ac:dyDescent="0.35">
      <c r="C678">
        <f t="shared" si="10"/>
        <v>0</v>
      </c>
      <c r="D678" s="63" t="s">
        <v>888</v>
      </c>
      <c r="E678" s="67"/>
      <c r="F678" s="68" t="s">
        <v>1232</v>
      </c>
    </row>
    <row r="679" spans="3:6" ht="18" x14ac:dyDescent="0.35">
      <c r="C679">
        <f t="shared" si="10"/>
        <v>0</v>
      </c>
      <c r="D679" s="63" t="s">
        <v>889</v>
      </c>
      <c r="E679" s="67"/>
      <c r="F679" s="68" t="s">
        <v>1232</v>
      </c>
    </row>
    <row r="680" spans="3:6" ht="18" x14ac:dyDescent="0.35">
      <c r="C680">
        <f t="shared" si="10"/>
        <v>0</v>
      </c>
      <c r="D680" s="63" t="s">
        <v>890</v>
      </c>
      <c r="E680" s="67"/>
      <c r="F680" s="68" t="s">
        <v>1232</v>
      </c>
    </row>
    <row r="681" spans="3:6" ht="18" x14ac:dyDescent="0.35">
      <c r="C681">
        <f t="shared" si="10"/>
        <v>0</v>
      </c>
      <c r="D681" s="63" t="s">
        <v>891</v>
      </c>
      <c r="E681" s="67"/>
      <c r="F681" s="68" t="s">
        <v>1232</v>
      </c>
    </row>
    <row r="682" spans="3:6" ht="18" x14ac:dyDescent="0.35">
      <c r="C682">
        <f t="shared" si="10"/>
        <v>0</v>
      </c>
      <c r="D682" s="63" t="s">
        <v>892</v>
      </c>
      <c r="E682" s="67"/>
      <c r="F682" s="68" t="s">
        <v>1232</v>
      </c>
    </row>
    <row r="683" spans="3:6" ht="18" x14ac:dyDescent="0.35">
      <c r="C683">
        <f t="shared" si="10"/>
        <v>0</v>
      </c>
      <c r="D683" s="63" t="s">
        <v>893</v>
      </c>
      <c r="E683" s="67"/>
      <c r="F683" s="68" t="s">
        <v>1232</v>
      </c>
    </row>
    <row r="684" spans="3:6" ht="18" x14ac:dyDescent="0.35">
      <c r="C684">
        <f t="shared" si="10"/>
        <v>0</v>
      </c>
      <c r="D684" s="63" t="s">
        <v>894</v>
      </c>
      <c r="E684" s="67"/>
      <c r="F684" s="68" t="s">
        <v>1232</v>
      </c>
    </row>
    <row r="685" spans="3:6" ht="18" x14ac:dyDescent="0.35">
      <c r="C685">
        <f t="shared" si="10"/>
        <v>0</v>
      </c>
      <c r="D685" s="63" t="s">
        <v>895</v>
      </c>
      <c r="E685" s="67"/>
      <c r="F685" s="68" t="s">
        <v>1232</v>
      </c>
    </row>
    <row r="686" spans="3:6" ht="18" x14ac:dyDescent="0.35">
      <c r="C686">
        <f t="shared" si="10"/>
        <v>0</v>
      </c>
      <c r="D686" s="63" t="s">
        <v>896</v>
      </c>
      <c r="E686" s="67"/>
      <c r="F686" s="68" t="s">
        <v>1232</v>
      </c>
    </row>
    <row r="687" spans="3:6" ht="18" x14ac:dyDescent="0.35">
      <c r="C687">
        <f t="shared" si="10"/>
        <v>0</v>
      </c>
      <c r="D687" s="63" t="s">
        <v>897</v>
      </c>
      <c r="E687" s="67"/>
      <c r="F687" s="68" t="s">
        <v>1232</v>
      </c>
    </row>
    <row r="688" spans="3:6" ht="18" x14ac:dyDescent="0.35">
      <c r="C688">
        <f t="shared" si="10"/>
        <v>0</v>
      </c>
      <c r="D688" s="63" t="s">
        <v>898</v>
      </c>
      <c r="E688" s="67"/>
      <c r="F688" s="68" t="s">
        <v>1232</v>
      </c>
    </row>
    <row r="689" spans="3:6" ht="18" x14ac:dyDescent="0.35">
      <c r="C689">
        <f t="shared" si="10"/>
        <v>0</v>
      </c>
      <c r="D689" s="63" t="s">
        <v>899</v>
      </c>
      <c r="E689" s="67"/>
      <c r="F689" s="68" t="s">
        <v>1232</v>
      </c>
    </row>
    <row r="690" spans="3:6" ht="18" x14ac:dyDescent="0.35">
      <c r="C690">
        <f t="shared" si="10"/>
        <v>0</v>
      </c>
      <c r="D690" s="63" t="s">
        <v>900</v>
      </c>
      <c r="E690" s="67"/>
      <c r="F690" s="68" t="s">
        <v>1232</v>
      </c>
    </row>
    <row r="691" spans="3:6" ht="18" x14ac:dyDescent="0.35">
      <c r="C691">
        <f t="shared" si="10"/>
        <v>0</v>
      </c>
      <c r="D691" s="63" t="s">
        <v>901</v>
      </c>
      <c r="E691" s="67"/>
      <c r="F691" s="68" t="s">
        <v>1232</v>
      </c>
    </row>
    <row r="692" spans="3:6" ht="18" x14ac:dyDescent="0.35">
      <c r="C692">
        <f t="shared" si="10"/>
        <v>0</v>
      </c>
      <c r="D692" s="63" t="s">
        <v>902</v>
      </c>
      <c r="E692" s="67"/>
      <c r="F692" s="68" t="s">
        <v>1232</v>
      </c>
    </row>
    <row r="693" spans="3:6" ht="18" x14ac:dyDescent="0.35">
      <c r="C693">
        <f t="shared" si="10"/>
        <v>0</v>
      </c>
      <c r="D693" s="63" t="s">
        <v>903</v>
      </c>
      <c r="E693" s="67"/>
      <c r="F693" s="68" t="s">
        <v>1232</v>
      </c>
    </row>
    <row r="694" spans="3:6" ht="18" x14ac:dyDescent="0.35">
      <c r="C694">
        <f t="shared" si="10"/>
        <v>0</v>
      </c>
      <c r="D694" s="63" t="s">
        <v>904</v>
      </c>
      <c r="E694" s="67"/>
      <c r="F694" s="68" t="s">
        <v>1232</v>
      </c>
    </row>
    <row r="695" spans="3:6" ht="18" x14ac:dyDescent="0.35">
      <c r="C695">
        <f t="shared" si="10"/>
        <v>0</v>
      </c>
      <c r="D695" s="63" t="s">
        <v>905</v>
      </c>
      <c r="E695" s="67"/>
      <c r="F695" s="68" t="s">
        <v>1232</v>
      </c>
    </row>
    <row r="696" spans="3:6" ht="18" x14ac:dyDescent="0.35">
      <c r="C696">
        <f t="shared" si="10"/>
        <v>0</v>
      </c>
      <c r="D696" s="63" t="s">
        <v>906</v>
      </c>
      <c r="E696" s="67"/>
      <c r="F696" s="68" t="s">
        <v>1232</v>
      </c>
    </row>
    <row r="697" spans="3:6" ht="18" x14ac:dyDescent="0.35">
      <c r="C697">
        <f t="shared" si="10"/>
        <v>0</v>
      </c>
      <c r="D697" s="63" t="s">
        <v>907</v>
      </c>
      <c r="E697" s="67"/>
      <c r="F697" s="68" t="s">
        <v>1232</v>
      </c>
    </row>
    <row r="698" spans="3:6" ht="18" x14ac:dyDescent="0.35">
      <c r="C698">
        <f t="shared" si="10"/>
        <v>0</v>
      </c>
      <c r="D698" s="63" t="s">
        <v>908</v>
      </c>
      <c r="E698" s="67"/>
      <c r="F698" s="68" t="s">
        <v>1232</v>
      </c>
    </row>
    <row r="699" spans="3:6" ht="18" x14ac:dyDescent="0.35">
      <c r="C699">
        <f t="shared" si="10"/>
        <v>0</v>
      </c>
      <c r="D699" s="63" t="s">
        <v>909</v>
      </c>
      <c r="E699" s="67"/>
      <c r="F699" s="68" t="s">
        <v>1232</v>
      </c>
    </row>
    <row r="700" spans="3:6" ht="18" x14ac:dyDescent="0.35">
      <c r="C700">
        <f t="shared" si="10"/>
        <v>0</v>
      </c>
      <c r="D700" s="63" t="s">
        <v>910</v>
      </c>
      <c r="E700" s="67"/>
      <c r="F700" s="68" t="s">
        <v>1232</v>
      </c>
    </row>
    <row r="701" spans="3:6" ht="18" x14ac:dyDescent="0.35">
      <c r="C701">
        <f t="shared" si="10"/>
        <v>0</v>
      </c>
      <c r="D701" s="63" t="s">
        <v>911</v>
      </c>
      <c r="E701" s="67"/>
      <c r="F701" s="68" t="s">
        <v>1232</v>
      </c>
    </row>
    <row r="702" spans="3:6" ht="18" x14ac:dyDescent="0.35">
      <c r="C702">
        <f t="shared" si="10"/>
        <v>0</v>
      </c>
      <c r="D702" s="63" t="s">
        <v>912</v>
      </c>
      <c r="E702" s="67"/>
      <c r="F702" s="68" t="s">
        <v>1232</v>
      </c>
    </row>
    <row r="703" spans="3:6" ht="18" x14ac:dyDescent="0.35">
      <c r="C703">
        <f t="shared" si="10"/>
        <v>0</v>
      </c>
      <c r="D703" s="63" t="s">
        <v>913</v>
      </c>
      <c r="E703" s="67"/>
      <c r="F703" s="68" t="s">
        <v>1232</v>
      </c>
    </row>
    <row r="704" spans="3:6" ht="18" x14ac:dyDescent="0.35">
      <c r="C704">
        <f t="shared" si="10"/>
        <v>0</v>
      </c>
      <c r="D704" s="63" t="s">
        <v>914</v>
      </c>
      <c r="E704" s="67"/>
      <c r="F704" s="68" t="s">
        <v>1232</v>
      </c>
    </row>
    <row r="705" spans="3:6" ht="18" x14ac:dyDescent="0.35">
      <c r="C705">
        <f t="shared" si="10"/>
        <v>0</v>
      </c>
      <c r="D705" s="63" t="s">
        <v>915</v>
      </c>
      <c r="E705" s="67"/>
      <c r="F705" s="68" t="s">
        <v>1232</v>
      </c>
    </row>
    <row r="706" spans="3:6" ht="18" x14ac:dyDescent="0.35">
      <c r="C706">
        <f t="shared" si="10"/>
        <v>0</v>
      </c>
      <c r="D706" s="63" t="s">
        <v>916</v>
      </c>
      <c r="E706" s="67"/>
      <c r="F706" s="68" t="s">
        <v>1232</v>
      </c>
    </row>
    <row r="707" spans="3:6" ht="18" x14ac:dyDescent="0.35">
      <c r="C707">
        <f t="shared" si="10"/>
        <v>0</v>
      </c>
      <c r="D707" s="63" t="s">
        <v>917</v>
      </c>
      <c r="E707" s="67"/>
      <c r="F707" s="68" t="s">
        <v>1232</v>
      </c>
    </row>
    <row r="708" spans="3:6" ht="18" x14ac:dyDescent="0.35">
      <c r="C708">
        <f t="shared" si="10"/>
        <v>0</v>
      </c>
      <c r="D708" s="63" t="s">
        <v>918</v>
      </c>
      <c r="E708" s="67"/>
      <c r="F708" s="68" t="s">
        <v>1232</v>
      </c>
    </row>
    <row r="709" spans="3:6" ht="18" x14ac:dyDescent="0.35">
      <c r="C709">
        <f t="shared" si="10"/>
        <v>0</v>
      </c>
      <c r="D709" s="63" t="s">
        <v>919</v>
      </c>
      <c r="E709" s="67"/>
      <c r="F709" s="68" t="s">
        <v>1232</v>
      </c>
    </row>
    <row r="710" spans="3:6" ht="18" x14ac:dyDescent="0.35">
      <c r="C710">
        <f t="shared" si="10"/>
        <v>0</v>
      </c>
      <c r="D710" s="63" t="s">
        <v>920</v>
      </c>
      <c r="E710" s="67"/>
      <c r="F710" s="68" t="s">
        <v>1232</v>
      </c>
    </row>
    <row r="711" spans="3:6" ht="18" x14ac:dyDescent="0.35">
      <c r="C711">
        <f t="shared" si="10"/>
        <v>0</v>
      </c>
      <c r="D711" s="63" t="s">
        <v>921</v>
      </c>
      <c r="E711" s="67"/>
      <c r="F711" s="68" t="s">
        <v>1232</v>
      </c>
    </row>
    <row r="712" spans="3:6" ht="18" x14ac:dyDescent="0.35">
      <c r="C712">
        <f t="shared" si="10"/>
        <v>0</v>
      </c>
      <c r="D712" s="63" t="s">
        <v>922</v>
      </c>
      <c r="E712" s="67"/>
      <c r="F712" s="68" t="s">
        <v>1232</v>
      </c>
    </row>
    <row r="713" spans="3:6" ht="18" x14ac:dyDescent="0.35">
      <c r="C713">
        <f t="shared" si="10"/>
        <v>0</v>
      </c>
      <c r="D713" s="63" t="s">
        <v>923</v>
      </c>
      <c r="E713" s="67"/>
      <c r="F713" s="68" t="s">
        <v>1232</v>
      </c>
    </row>
    <row r="714" spans="3:6" ht="18" x14ac:dyDescent="0.35">
      <c r="C714">
        <f t="shared" si="10"/>
        <v>0</v>
      </c>
      <c r="D714" s="63" t="s">
        <v>924</v>
      </c>
      <c r="E714" s="67"/>
      <c r="F714" s="68" t="s">
        <v>1232</v>
      </c>
    </row>
    <row r="715" spans="3:6" ht="18" x14ac:dyDescent="0.35">
      <c r="C715">
        <f t="shared" si="10"/>
        <v>0</v>
      </c>
      <c r="D715" s="63" t="s">
        <v>925</v>
      </c>
      <c r="E715" s="67"/>
      <c r="F715" s="68" t="s">
        <v>1232</v>
      </c>
    </row>
    <row r="716" spans="3:6" ht="18" x14ac:dyDescent="0.35">
      <c r="C716">
        <f t="shared" si="10"/>
        <v>0</v>
      </c>
      <c r="D716" s="63" t="s">
        <v>926</v>
      </c>
      <c r="E716" s="67"/>
      <c r="F716" s="68" t="s">
        <v>1232</v>
      </c>
    </row>
    <row r="717" spans="3:6" ht="18" x14ac:dyDescent="0.35">
      <c r="C717">
        <f t="shared" si="10"/>
        <v>0</v>
      </c>
      <c r="D717" s="63" t="s">
        <v>927</v>
      </c>
      <c r="E717" s="67"/>
      <c r="F717" s="68" t="s">
        <v>1232</v>
      </c>
    </row>
    <row r="718" spans="3:6" ht="18" x14ac:dyDescent="0.35">
      <c r="C718">
        <f t="shared" si="10"/>
        <v>0</v>
      </c>
      <c r="D718" s="63" t="s">
        <v>928</v>
      </c>
      <c r="E718" s="67"/>
      <c r="F718" s="68" t="s">
        <v>1232</v>
      </c>
    </row>
    <row r="719" spans="3:6" ht="18" x14ac:dyDescent="0.35">
      <c r="C719">
        <f t="shared" si="10"/>
        <v>0</v>
      </c>
      <c r="D719" s="63" t="s">
        <v>929</v>
      </c>
      <c r="E719" s="67"/>
      <c r="F719" s="68" t="s">
        <v>1232</v>
      </c>
    </row>
    <row r="720" spans="3:6" ht="18" x14ac:dyDescent="0.35">
      <c r="C720">
        <f t="shared" si="10"/>
        <v>0</v>
      </c>
      <c r="D720" s="63" t="s">
        <v>930</v>
      </c>
      <c r="E720" s="67"/>
      <c r="F720" s="68" t="s">
        <v>1232</v>
      </c>
    </row>
    <row r="721" spans="3:6" ht="18" x14ac:dyDescent="0.35">
      <c r="C721">
        <f t="shared" si="10"/>
        <v>0</v>
      </c>
      <c r="D721" s="63" t="s">
        <v>931</v>
      </c>
      <c r="E721" s="67"/>
      <c r="F721" s="68" t="s">
        <v>1232</v>
      </c>
    </row>
    <row r="722" spans="3:6" ht="18" x14ac:dyDescent="0.35">
      <c r="C722">
        <f t="shared" si="10"/>
        <v>0</v>
      </c>
      <c r="D722" s="63" t="s">
        <v>932</v>
      </c>
      <c r="E722" s="67"/>
      <c r="F722" s="68" t="s">
        <v>1232</v>
      </c>
    </row>
    <row r="723" spans="3:6" ht="18" x14ac:dyDescent="0.35">
      <c r="C723">
        <f t="shared" si="10"/>
        <v>0</v>
      </c>
      <c r="D723" s="63" t="s">
        <v>933</v>
      </c>
      <c r="E723" s="67"/>
      <c r="F723" s="68" t="s">
        <v>1232</v>
      </c>
    </row>
    <row r="724" spans="3:6" ht="18" x14ac:dyDescent="0.35">
      <c r="C724">
        <f t="shared" si="10"/>
        <v>0</v>
      </c>
      <c r="D724" s="63" t="s">
        <v>934</v>
      </c>
      <c r="E724" s="67"/>
      <c r="F724" s="68" t="s">
        <v>1232</v>
      </c>
    </row>
    <row r="725" spans="3:6" ht="18" x14ac:dyDescent="0.35">
      <c r="C725">
        <f t="shared" ref="C725:C788" si="11">E725^2</f>
        <v>0</v>
      </c>
      <c r="D725" s="63" t="s">
        <v>935</v>
      </c>
      <c r="E725" s="67"/>
      <c r="F725" s="68" t="s">
        <v>1232</v>
      </c>
    </row>
    <row r="726" spans="3:6" ht="18" x14ac:dyDescent="0.35">
      <c r="C726">
        <f t="shared" si="11"/>
        <v>0</v>
      </c>
      <c r="D726" s="63" t="s">
        <v>936</v>
      </c>
      <c r="E726" s="67"/>
      <c r="F726" s="68" t="s">
        <v>1232</v>
      </c>
    </row>
    <row r="727" spans="3:6" ht="18" x14ac:dyDescent="0.35">
      <c r="C727">
        <f t="shared" si="11"/>
        <v>0</v>
      </c>
      <c r="D727" s="63" t="s">
        <v>937</v>
      </c>
      <c r="E727" s="67"/>
      <c r="F727" s="68" t="s">
        <v>1232</v>
      </c>
    </row>
    <row r="728" spans="3:6" ht="18" x14ac:dyDescent="0.35">
      <c r="C728">
        <f t="shared" si="11"/>
        <v>0</v>
      </c>
      <c r="D728" s="63" t="s">
        <v>938</v>
      </c>
      <c r="E728" s="67"/>
      <c r="F728" s="68" t="s">
        <v>1232</v>
      </c>
    </row>
    <row r="729" spans="3:6" ht="18" x14ac:dyDescent="0.35">
      <c r="C729">
        <f t="shared" si="11"/>
        <v>0</v>
      </c>
      <c r="D729" s="63" t="s">
        <v>939</v>
      </c>
      <c r="E729" s="67"/>
      <c r="F729" s="68" t="s">
        <v>1232</v>
      </c>
    </row>
    <row r="730" spans="3:6" ht="18" x14ac:dyDescent="0.35">
      <c r="C730">
        <f t="shared" si="11"/>
        <v>0</v>
      </c>
      <c r="D730" s="63" t="s">
        <v>940</v>
      </c>
      <c r="E730" s="67"/>
      <c r="F730" s="68" t="s">
        <v>1232</v>
      </c>
    </row>
    <row r="731" spans="3:6" ht="18" x14ac:dyDescent="0.35">
      <c r="C731">
        <f t="shared" si="11"/>
        <v>0</v>
      </c>
      <c r="D731" s="63" t="s">
        <v>941</v>
      </c>
      <c r="E731" s="67"/>
      <c r="F731" s="68" t="s">
        <v>1232</v>
      </c>
    </row>
    <row r="732" spans="3:6" ht="18" x14ac:dyDescent="0.35">
      <c r="C732">
        <f t="shared" si="11"/>
        <v>0</v>
      </c>
      <c r="D732" s="63" t="s">
        <v>942</v>
      </c>
      <c r="E732" s="67"/>
      <c r="F732" s="68" t="s">
        <v>1232</v>
      </c>
    </row>
    <row r="733" spans="3:6" ht="18" x14ac:dyDescent="0.35">
      <c r="C733">
        <f t="shared" si="11"/>
        <v>0</v>
      </c>
      <c r="D733" s="63" t="s">
        <v>943</v>
      </c>
      <c r="E733" s="67"/>
      <c r="F733" s="68" t="s">
        <v>1232</v>
      </c>
    </row>
    <row r="734" spans="3:6" ht="18" x14ac:dyDescent="0.35">
      <c r="C734">
        <f t="shared" si="11"/>
        <v>0</v>
      </c>
      <c r="D734" s="63" t="s">
        <v>944</v>
      </c>
      <c r="E734" s="67"/>
      <c r="F734" s="68" t="s">
        <v>1232</v>
      </c>
    </row>
    <row r="735" spans="3:6" ht="18" x14ac:dyDescent="0.35">
      <c r="C735">
        <f t="shared" si="11"/>
        <v>0</v>
      </c>
      <c r="D735" s="63" t="s">
        <v>945</v>
      </c>
      <c r="E735" s="67"/>
      <c r="F735" s="68" t="s">
        <v>1232</v>
      </c>
    </row>
    <row r="736" spans="3:6" ht="18" x14ac:dyDescent="0.35">
      <c r="C736">
        <f t="shared" si="11"/>
        <v>0</v>
      </c>
      <c r="D736" s="63" t="s">
        <v>946</v>
      </c>
      <c r="E736" s="67"/>
      <c r="F736" s="68" t="s">
        <v>1232</v>
      </c>
    </row>
    <row r="737" spans="3:6" ht="18" x14ac:dyDescent="0.35">
      <c r="C737">
        <f t="shared" si="11"/>
        <v>0</v>
      </c>
      <c r="D737" s="63" t="s">
        <v>947</v>
      </c>
      <c r="E737" s="67"/>
      <c r="F737" s="68" t="s">
        <v>1232</v>
      </c>
    </row>
    <row r="738" spans="3:6" ht="18" x14ac:dyDescent="0.35">
      <c r="C738">
        <f t="shared" si="11"/>
        <v>0</v>
      </c>
      <c r="D738" s="63" t="s">
        <v>948</v>
      </c>
      <c r="E738" s="67"/>
      <c r="F738" s="68" t="s">
        <v>1232</v>
      </c>
    </row>
    <row r="739" spans="3:6" ht="18" x14ac:dyDescent="0.35">
      <c r="C739">
        <f t="shared" si="11"/>
        <v>0</v>
      </c>
      <c r="D739" s="63" t="s">
        <v>949</v>
      </c>
      <c r="E739" s="67"/>
      <c r="F739" s="68" t="s">
        <v>1232</v>
      </c>
    </row>
    <row r="740" spans="3:6" ht="18" x14ac:dyDescent="0.35">
      <c r="C740">
        <f t="shared" si="11"/>
        <v>0</v>
      </c>
      <c r="D740" s="63" t="s">
        <v>950</v>
      </c>
      <c r="E740" s="67"/>
      <c r="F740" s="68" t="s">
        <v>1232</v>
      </c>
    </row>
    <row r="741" spans="3:6" ht="18" x14ac:dyDescent="0.35">
      <c r="C741">
        <f t="shared" si="11"/>
        <v>0</v>
      </c>
      <c r="D741" s="63" t="s">
        <v>951</v>
      </c>
      <c r="E741" s="67"/>
      <c r="F741" s="68" t="s">
        <v>1232</v>
      </c>
    </row>
    <row r="742" spans="3:6" ht="18" x14ac:dyDescent="0.35">
      <c r="C742">
        <f t="shared" si="11"/>
        <v>0</v>
      </c>
      <c r="D742" s="63" t="s">
        <v>952</v>
      </c>
      <c r="E742" s="67"/>
      <c r="F742" s="68" t="s">
        <v>1232</v>
      </c>
    </row>
    <row r="743" spans="3:6" ht="18" x14ac:dyDescent="0.35">
      <c r="C743">
        <f t="shared" si="11"/>
        <v>0</v>
      </c>
      <c r="D743" s="63" t="s">
        <v>953</v>
      </c>
      <c r="E743" s="67"/>
      <c r="F743" s="68" t="s">
        <v>1232</v>
      </c>
    </row>
    <row r="744" spans="3:6" ht="18" x14ac:dyDescent="0.35">
      <c r="C744">
        <f t="shared" si="11"/>
        <v>0</v>
      </c>
      <c r="D744" s="63" t="s">
        <v>954</v>
      </c>
      <c r="E744" s="67"/>
      <c r="F744" s="68" t="s">
        <v>1232</v>
      </c>
    </row>
    <row r="745" spans="3:6" ht="18" x14ac:dyDescent="0.35">
      <c r="C745">
        <f t="shared" si="11"/>
        <v>0</v>
      </c>
      <c r="D745" s="63" t="s">
        <v>955</v>
      </c>
      <c r="E745" s="67"/>
      <c r="F745" s="68" t="s">
        <v>1232</v>
      </c>
    </row>
    <row r="746" spans="3:6" ht="18" x14ac:dyDescent="0.35">
      <c r="C746">
        <f t="shared" si="11"/>
        <v>0</v>
      </c>
      <c r="D746" s="63" t="s">
        <v>956</v>
      </c>
      <c r="E746" s="67"/>
      <c r="F746" s="68" t="s">
        <v>1232</v>
      </c>
    </row>
    <row r="747" spans="3:6" ht="18" x14ac:dyDescent="0.35">
      <c r="C747">
        <f t="shared" si="11"/>
        <v>0</v>
      </c>
      <c r="D747" s="63" t="s">
        <v>957</v>
      </c>
      <c r="E747" s="67"/>
      <c r="F747" s="68" t="s">
        <v>1232</v>
      </c>
    </row>
    <row r="748" spans="3:6" ht="18" x14ac:dyDescent="0.35">
      <c r="C748">
        <f t="shared" si="11"/>
        <v>0</v>
      </c>
      <c r="D748" s="63" t="s">
        <v>958</v>
      </c>
      <c r="E748" s="67"/>
      <c r="F748" s="68" t="s">
        <v>1232</v>
      </c>
    </row>
    <row r="749" spans="3:6" ht="18" x14ac:dyDescent="0.35">
      <c r="C749">
        <f t="shared" si="11"/>
        <v>0</v>
      </c>
      <c r="D749" s="63" t="s">
        <v>959</v>
      </c>
      <c r="E749" s="67"/>
      <c r="F749" s="68" t="s">
        <v>1232</v>
      </c>
    </row>
    <row r="750" spans="3:6" ht="18" x14ac:dyDescent="0.35">
      <c r="C750">
        <f t="shared" si="11"/>
        <v>0</v>
      </c>
      <c r="D750" s="63" t="s">
        <v>960</v>
      </c>
      <c r="E750" s="67"/>
      <c r="F750" s="68" t="s">
        <v>1232</v>
      </c>
    </row>
    <row r="751" spans="3:6" ht="18" x14ac:dyDescent="0.35">
      <c r="C751">
        <f t="shared" si="11"/>
        <v>0</v>
      </c>
      <c r="D751" s="63" t="s">
        <v>961</v>
      </c>
      <c r="E751" s="67"/>
      <c r="F751" s="68" t="s">
        <v>1232</v>
      </c>
    </row>
    <row r="752" spans="3:6" ht="18" x14ac:dyDescent="0.35">
      <c r="C752">
        <f t="shared" si="11"/>
        <v>0</v>
      </c>
      <c r="D752" s="63" t="s">
        <v>962</v>
      </c>
      <c r="E752" s="67"/>
      <c r="F752" s="68" t="s">
        <v>1232</v>
      </c>
    </row>
    <row r="753" spans="3:6" ht="18" x14ac:dyDescent="0.35">
      <c r="C753">
        <f t="shared" si="11"/>
        <v>0</v>
      </c>
      <c r="D753" s="63" t="s">
        <v>963</v>
      </c>
      <c r="E753" s="67"/>
      <c r="F753" s="68" t="s">
        <v>1232</v>
      </c>
    </row>
    <row r="754" spans="3:6" ht="18" x14ac:dyDescent="0.35">
      <c r="C754">
        <f t="shared" si="11"/>
        <v>0</v>
      </c>
      <c r="D754" s="63" t="s">
        <v>964</v>
      </c>
      <c r="E754" s="67"/>
      <c r="F754" s="68" t="s">
        <v>1232</v>
      </c>
    </row>
    <row r="755" spans="3:6" ht="18" x14ac:dyDescent="0.35">
      <c r="C755">
        <f t="shared" si="11"/>
        <v>0</v>
      </c>
      <c r="D755" s="63" t="s">
        <v>965</v>
      </c>
      <c r="E755" s="67"/>
      <c r="F755" s="68" t="s">
        <v>1232</v>
      </c>
    </row>
    <row r="756" spans="3:6" ht="18" x14ac:dyDescent="0.35">
      <c r="C756">
        <f t="shared" si="11"/>
        <v>0</v>
      </c>
      <c r="D756" s="63" t="s">
        <v>966</v>
      </c>
      <c r="E756" s="67"/>
      <c r="F756" s="68" t="s">
        <v>1232</v>
      </c>
    </row>
    <row r="757" spans="3:6" ht="18" x14ac:dyDescent="0.35">
      <c r="C757">
        <f t="shared" si="11"/>
        <v>0</v>
      </c>
      <c r="D757" s="63" t="s">
        <v>967</v>
      </c>
      <c r="E757" s="67"/>
      <c r="F757" s="68" t="s">
        <v>1232</v>
      </c>
    </row>
    <row r="758" spans="3:6" ht="18" x14ac:dyDescent="0.35">
      <c r="C758">
        <f t="shared" si="11"/>
        <v>0</v>
      </c>
      <c r="D758" s="63" t="s">
        <v>968</v>
      </c>
      <c r="E758" s="67"/>
      <c r="F758" s="68" t="s">
        <v>1232</v>
      </c>
    </row>
    <row r="759" spans="3:6" ht="18" x14ac:dyDescent="0.35">
      <c r="C759">
        <f t="shared" si="11"/>
        <v>0</v>
      </c>
      <c r="D759" s="63" t="s">
        <v>969</v>
      </c>
      <c r="E759" s="67"/>
      <c r="F759" s="68" t="s">
        <v>1232</v>
      </c>
    </row>
    <row r="760" spans="3:6" ht="18" x14ac:dyDescent="0.35">
      <c r="C760">
        <f t="shared" si="11"/>
        <v>0</v>
      </c>
      <c r="D760" s="63" t="s">
        <v>970</v>
      </c>
      <c r="E760" s="67"/>
      <c r="F760" s="68" t="s">
        <v>1232</v>
      </c>
    </row>
    <row r="761" spans="3:6" ht="18" x14ac:dyDescent="0.35">
      <c r="C761">
        <f t="shared" si="11"/>
        <v>0</v>
      </c>
      <c r="D761" s="63" t="s">
        <v>971</v>
      </c>
      <c r="E761" s="67"/>
      <c r="F761" s="68" t="s">
        <v>1232</v>
      </c>
    </row>
    <row r="762" spans="3:6" ht="18" x14ac:dyDescent="0.35">
      <c r="C762">
        <f t="shared" si="11"/>
        <v>0</v>
      </c>
      <c r="D762" s="63" t="s">
        <v>972</v>
      </c>
      <c r="E762" s="67"/>
      <c r="F762" s="68" t="s">
        <v>1232</v>
      </c>
    </row>
    <row r="763" spans="3:6" ht="18" x14ac:dyDescent="0.35">
      <c r="C763">
        <f t="shared" si="11"/>
        <v>0</v>
      </c>
      <c r="D763" s="63" t="s">
        <v>973</v>
      </c>
      <c r="E763" s="67"/>
      <c r="F763" s="68" t="s">
        <v>1232</v>
      </c>
    </row>
    <row r="764" spans="3:6" ht="18" x14ac:dyDescent="0.35">
      <c r="C764">
        <f t="shared" si="11"/>
        <v>0</v>
      </c>
      <c r="D764" s="63" t="s">
        <v>974</v>
      </c>
      <c r="E764" s="67"/>
      <c r="F764" s="68" t="s">
        <v>1232</v>
      </c>
    </row>
    <row r="765" spans="3:6" ht="18" x14ac:dyDescent="0.35">
      <c r="C765">
        <f t="shared" si="11"/>
        <v>0</v>
      </c>
      <c r="D765" s="63" t="s">
        <v>975</v>
      </c>
      <c r="E765" s="67"/>
      <c r="F765" s="68" t="s">
        <v>1232</v>
      </c>
    </row>
    <row r="766" spans="3:6" ht="18" x14ac:dyDescent="0.35">
      <c r="C766">
        <f t="shared" si="11"/>
        <v>0</v>
      </c>
      <c r="D766" s="63" t="s">
        <v>976</v>
      </c>
      <c r="E766" s="67"/>
      <c r="F766" s="68" t="s">
        <v>1232</v>
      </c>
    </row>
    <row r="767" spans="3:6" ht="18" x14ac:dyDescent="0.35">
      <c r="C767">
        <f t="shared" si="11"/>
        <v>0</v>
      </c>
      <c r="D767" s="63" t="s">
        <v>977</v>
      </c>
      <c r="E767" s="67"/>
      <c r="F767" s="68" t="s">
        <v>1232</v>
      </c>
    </row>
    <row r="768" spans="3:6" ht="18" x14ac:dyDescent="0.35">
      <c r="C768">
        <f t="shared" si="11"/>
        <v>0</v>
      </c>
      <c r="D768" s="63" t="s">
        <v>978</v>
      </c>
      <c r="E768" s="67"/>
      <c r="F768" s="68" t="s">
        <v>1232</v>
      </c>
    </row>
    <row r="769" spans="3:6" ht="18" x14ac:dyDescent="0.35">
      <c r="C769">
        <f t="shared" si="11"/>
        <v>0</v>
      </c>
      <c r="D769" s="63" t="s">
        <v>979</v>
      </c>
      <c r="E769" s="67"/>
      <c r="F769" s="68" t="s">
        <v>1232</v>
      </c>
    </row>
    <row r="770" spans="3:6" ht="18" x14ac:dyDescent="0.35">
      <c r="C770">
        <f t="shared" si="11"/>
        <v>0</v>
      </c>
      <c r="D770" s="63" t="s">
        <v>980</v>
      </c>
      <c r="E770" s="67"/>
      <c r="F770" s="68" t="s">
        <v>1232</v>
      </c>
    </row>
    <row r="771" spans="3:6" ht="18" x14ac:dyDescent="0.35">
      <c r="C771">
        <f t="shared" si="11"/>
        <v>0</v>
      </c>
      <c r="D771" s="63" t="s">
        <v>981</v>
      </c>
      <c r="E771" s="67"/>
      <c r="F771" s="68" t="s">
        <v>1232</v>
      </c>
    </row>
    <row r="772" spans="3:6" ht="18" x14ac:dyDescent="0.35">
      <c r="C772">
        <f t="shared" si="11"/>
        <v>0</v>
      </c>
      <c r="D772" s="63" t="s">
        <v>982</v>
      </c>
      <c r="E772" s="67"/>
      <c r="F772" s="68" t="s">
        <v>1232</v>
      </c>
    </row>
    <row r="773" spans="3:6" ht="18" x14ac:dyDescent="0.35">
      <c r="C773">
        <f t="shared" si="11"/>
        <v>0</v>
      </c>
      <c r="D773" s="63" t="s">
        <v>983</v>
      </c>
      <c r="E773" s="67"/>
      <c r="F773" s="68" t="s">
        <v>1232</v>
      </c>
    </row>
    <row r="774" spans="3:6" ht="18" x14ac:dyDescent="0.35">
      <c r="C774">
        <f t="shared" si="11"/>
        <v>0</v>
      </c>
      <c r="D774" s="63" t="s">
        <v>984</v>
      </c>
      <c r="E774" s="67"/>
      <c r="F774" s="68" t="s">
        <v>1232</v>
      </c>
    </row>
    <row r="775" spans="3:6" ht="18" x14ac:dyDescent="0.35">
      <c r="C775">
        <f t="shared" si="11"/>
        <v>0</v>
      </c>
      <c r="D775" s="63" t="s">
        <v>985</v>
      </c>
      <c r="E775" s="67"/>
      <c r="F775" s="68" t="s">
        <v>1232</v>
      </c>
    </row>
    <row r="776" spans="3:6" ht="18" x14ac:dyDescent="0.35">
      <c r="C776">
        <f t="shared" si="11"/>
        <v>0</v>
      </c>
      <c r="D776" s="63" t="s">
        <v>986</v>
      </c>
      <c r="E776" s="67"/>
      <c r="F776" s="68" t="s">
        <v>1232</v>
      </c>
    </row>
    <row r="777" spans="3:6" ht="18" x14ac:dyDescent="0.35">
      <c r="C777">
        <f t="shared" si="11"/>
        <v>0</v>
      </c>
      <c r="D777" s="63" t="s">
        <v>987</v>
      </c>
      <c r="E777" s="67"/>
      <c r="F777" s="68" t="s">
        <v>1232</v>
      </c>
    </row>
    <row r="778" spans="3:6" ht="18" x14ac:dyDescent="0.35">
      <c r="C778">
        <f t="shared" si="11"/>
        <v>0</v>
      </c>
      <c r="D778" s="63" t="s">
        <v>988</v>
      </c>
      <c r="E778" s="67"/>
      <c r="F778" s="68" t="s">
        <v>1232</v>
      </c>
    </row>
    <row r="779" spans="3:6" ht="18" x14ac:dyDescent="0.35">
      <c r="C779">
        <f t="shared" si="11"/>
        <v>0</v>
      </c>
      <c r="D779" s="63" t="s">
        <v>989</v>
      </c>
      <c r="E779" s="67"/>
      <c r="F779" s="68" t="s">
        <v>1232</v>
      </c>
    </row>
    <row r="780" spans="3:6" ht="18" x14ac:dyDescent="0.35">
      <c r="C780">
        <f t="shared" si="11"/>
        <v>0</v>
      </c>
      <c r="D780" s="63" t="s">
        <v>990</v>
      </c>
      <c r="E780" s="67"/>
      <c r="F780" s="68" t="s">
        <v>1232</v>
      </c>
    </row>
    <row r="781" spans="3:6" ht="18" x14ac:dyDescent="0.35">
      <c r="C781">
        <f t="shared" si="11"/>
        <v>0</v>
      </c>
      <c r="D781" s="63" t="s">
        <v>991</v>
      </c>
      <c r="E781" s="67"/>
      <c r="F781" s="68" t="s">
        <v>1232</v>
      </c>
    </row>
    <row r="782" spans="3:6" ht="18" x14ac:dyDescent="0.35">
      <c r="C782">
        <f t="shared" si="11"/>
        <v>0</v>
      </c>
      <c r="D782" s="63" t="s">
        <v>992</v>
      </c>
      <c r="E782" s="67"/>
      <c r="F782" s="68" t="s">
        <v>1232</v>
      </c>
    </row>
    <row r="783" spans="3:6" ht="18" x14ac:dyDescent="0.35">
      <c r="C783">
        <f t="shared" si="11"/>
        <v>0</v>
      </c>
      <c r="D783" s="63" t="s">
        <v>993</v>
      </c>
      <c r="E783" s="67"/>
      <c r="F783" s="68" t="s">
        <v>1232</v>
      </c>
    </row>
    <row r="784" spans="3:6" ht="18" x14ac:dyDescent="0.35">
      <c r="C784">
        <f t="shared" si="11"/>
        <v>0</v>
      </c>
      <c r="D784" s="63" t="s">
        <v>994</v>
      </c>
      <c r="E784" s="67"/>
      <c r="F784" s="68" t="s">
        <v>1232</v>
      </c>
    </row>
    <row r="785" spans="3:6" ht="18" x14ac:dyDescent="0.35">
      <c r="C785">
        <f t="shared" si="11"/>
        <v>0</v>
      </c>
      <c r="D785" s="63" t="s">
        <v>995</v>
      </c>
      <c r="E785" s="67"/>
      <c r="F785" s="68" t="s">
        <v>1232</v>
      </c>
    </row>
    <row r="786" spans="3:6" ht="18" x14ac:dyDescent="0.35">
      <c r="C786">
        <f t="shared" si="11"/>
        <v>0</v>
      </c>
      <c r="D786" s="63" t="s">
        <v>996</v>
      </c>
      <c r="E786" s="67"/>
      <c r="F786" s="68" t="s">
        <v>1232</v>
      </c>
    </row>
    <row r="787" spans="3:6" ht="18" x14ac:dyDescent="0.35">
      <c r="C787">
        <f t="shared" si="11"/>
        <v>0</v>
      </c>
      <c r="D787" s="63" t="s">
        <v>997</v>
      </c>
      <c r="E787" s="67"/>
      <c r="F787" s="68" t="s">
        <v>1232</v>
      </c>
    </row>
    <row r="788" spans="3:6" ht="18" x14ac:dyDescent="0.35">
      <c r="C788">
        <f t="shared" si="11"/>
        <v>0</v>
      </c>
      <c r="D788" s="63" t="s">
        <v>998</v>
      </c>
      <c r="E788" s="67"/>
      <c r="F788" s="68" t="s">
        <v>1232</v>
      </c>
    </row>
    <row r="789" spans="3:6" ht="18" x14ac:dyDescent="0.35">
      <c r="C789">
        <f t="shared" ref="C789:C852" si="12">E789^2</f>
        <v>0</v>
      </c>
      <c r="D789" s="63" t="s">
        <v>999</v>
      </c>
      <c r="E789" s="67"/>
      <c r="F789" s="68" t="s">
        <v>1232</v>
      </c>
    </row>
    <row r="790" spans="3:6" ht="18" x14ac:dyDescent="0.35">
      <c r="C790">
        <f t="shared" si="12"/>
        <v>0</v>
      </c>
      <c r="D790" s="63" t="s">
        <v>1000</v>
      </c>
      <c r="E790" s="67"/>
      <c r="F790" s="68" t="s">
        <v>1232</v>
      </c>
    </row>
    <row r="791" spans="3:6" ht="18" x14ac:dyDescent="0.35">
      <c r="C791">
        <f t="shared" si="12"/>
        <v>0</v>
      </c>
      <c r="D791" s="63" t="s">
        <v>1001</v>
      </c>
      <c r="E791" s="67"/>
      <c r="F791" s="68" t="s">
        <v>1232</v>
      </c>
    </row>
    <row r="792" spans="3:6" ht="18" x14ac:dyDescent="0.35">
      <c r="C792">
        <f t="shared" si="12"/>
        <v>0</v>
      </c>
      <c r="D792" s="63" t="s">
        <v>1002</v>
      </c>
      <c r="E792" s="67"/>
      <c r="F792" s="68" t="s">
        <v>1232</v>
      </c>
    </row>
    <row r="793" spans="3:6" ht="18" x14ac:dyDescent="0.35">
      <c r="C793">
        <f t="shared" si="12"/>
        <v>0</v>
      </c>
      <c r="D793" s="63" t="s">
        <v>1003</v>
      </c>
      <c r="E793" s="67"/>
      <c r="F793" s="68" t="s">
        <v>1232</v>
      </c>
    </row>
    <row r="794" spans="3:6" ht="18" x14ac:dyDescent="0.35">
      <c r="C794">
        <f t="shared" si="12"/>
        <v>0</v>
      </c>
      <c r="D794" s="63" t="s">
        <v>1004</v>
      </c>
      <c r="E794" s="67"/>
      <c r="F794" s="68" t="s">
        <v>1232</v>
      </c>
    </row>
    <row r="795" spans="3:6" ht="18" x14ac:dyDescent="0.35">
      <c r="C795">
        <f t="shared" si="12"/>
        <v>0</v>
      </c>
      <c r="D795" s="63" t="s">
        <v>1005</v>
      </c>
      <c r="E795" s="67"/>
      <c r="F795" s="68" t="s">
        <v>1232</v>
      </c>
    </row>
    <row r="796" spans="3:6" ht="18" x14ac:dyDescent="0.35">
      <c r="C796">
        <f t="shared" si="12"/>
        <v>0</v>
      </c>
      <c r="D796" s="63" t="s">
        <v>1006</v>
      </c>
      <c r="E796" s="67"/>
      <c r="F796" s="68" t="s">
        <v>1232</v>
      </c>
    </row>
    <row r="797" spans="3:6" ht="18" x14ac:dyDescent="0.35">
      <c r="C797">
        <f t="shared" si="12"/>
        <v>0</v>
      </c>
      <c r="D797" s="63" t="s">
        <v>1007</v>
      </c>
      <c r="E797" s="67"/>
      <c r="F797" s="68" t="s">
        <v>1232</v>
      </c>
    </row>
    <row r="798" spans="3:6" ht="18" x14ac:dyDescent="0.35">
      <c r="C798">
        <f t="shared" si="12"/>
        <v>0</v>
      </c>
      <c r="D798" s="63" t="s">
        <v>1008</v>
      </c>
      <c r="E798" s="67"/>
      <c r="F798" s="68" t="s">
        <v>1232</v>
      </c>
    </row>
    <row r="799" spans="3:6" ht="18" x14ac:dyDescent="0.35">
      <c r="C799">
        <f t="shared" si="12"/>
        <v>0</v>
      </c>
      <c r="D799" s="63" t="s">
        <v>1009</v>
      </c>
      <c r="E799" s="67"/>
      <c r="F799" s="68" t="s">
        <v>1232</v>
      </c>
    </row>
    <row r="800" spans="3:6" ht="18" x14ac:dyDescent="0.35">
      <c r="C800">
        <f t="shared" si="12"/>
        <v>0</v>
      </c>
      <c r="D800" s="63" t="s">
        <v>1010</v>
      </c>
      <c r="E800" s="67"/>
      <c r="F800" s="68" t="s">
        <v>1232</v>
      </c>
    </row>
    <row r="801" spans="3:6" ht="18" x14ac:dyDescent="0.35">
      <c r="C801">
        <f t="shared" si="12"/>
        <v>0</v>
      </c>
      <c r="D801" s="63" t="s">
        <v>1011</v>
      </c>
      <c r="E801" s="67"/>
      <c r="F801" s="68" t="s">
        <v>1232</v>
      </c>
    </row>
    <row r="802" spans="3:6" ht="18" x14ac:dyDescent="0.35">
      <c r="C802">
        <f t="shared" si="12"/>
        <v>0</v>
      </c>
      <c r="D802" s="63" t="s">
        <v>1012</v>
      </c>
      <c r="E802" s="67"/>
      <c r="F802" s="68" t="s">
        <v>1232</v>
      </c>
    </row>
    <row r="803" spans="3:6" ht="18" x14ac:dyDescent="0.35">
      <c r="C803">
        <f t="shared" si="12"/>
        <v>0</v>
      </c>
      <c r="D803" s="63" t="s">
        <v>1013</v>
      </c>
      <c r="E803" s="67"/>
      <c r="F803" s="68" t="s">
        <v>1232</v>
      </c>
    </row>
    <row r="804" spans="3:6" ht="18" x14ac:dyDescent="0.35">
      <c r="C804">
        <f t="shared" si="12"/>
        <v>0</v>
      </c>
      <c r="D804" s="63" t="s">
        <v>1014</v>
      </c>
      <c r="E804" s="67"/>
      <c r="F804" s="68" t="s">
        <v>1232</v>
      </c>
    </row>
    <row r="805" spans="3:6" ht="18" x14ac:dyDescent="0.35">
      <c r="C805">
        <f t="shared" si="12"/>
        <v>0</v>
      </c>
      <c r="D805" s="63" t="s">
        <v>1015</v>
      </c>
      <c r="E805" s="67"/>
      <c r="F805" s="68" t="s">
        <v>1232</v>
      </c>
    </row>
    <row r="806" spans="3:6" ht="18" x14ac:dyDescent="0.35">
      <c r="C806">
        <f t="shared" si="12"/>
        <v>0</v>
      </c>
      <c r="D806" s="63" t="s">
        <v>1016</v>
      </c>
      <c r="E806" s="67"/>
      <c r="F806" s="68" t="s">
        <v>1232</v>
      </c>
    </row>
    <row r="807" spans="3:6" ht="18" x14ac:dyDescent="0.35">
      <c r="C807">
        <f t="shared" si="12"/>
        <v>0</v>
      </c>
      <c r="D807" s="63" t="s">
        <v>1017</v>
      </c>
      <c r="E807" s="67"/>
      <c r="F807" s="68" t="s">
        <v>1232</v>
      </c>
    </row>
    <row r="808" spans="3:6" ht="18" x14ac:dyDescent="0.35">
      <c r="C808">
        <f t="shared" si="12"/>
        <v>0</v>
      </c>
      <c r="D808" s="63" t="s">
        <v>1018</v>
      </c>
      <c r="E808" s="67"/>
      <c r="F808" s="68" t="s">
        <v>1232</v>
      </c>
    </row>
    <row r="809" spans="3:6" ht="18" x14ac:dyDescent="0.35">
      <c r="C809">
        <f t="shared" si="12"/>
        <v>0</v>
      </c>
      <c r="D809" s="63" t="s">
        <v>1019</v>
      </c>
      <c r="E809" s="67"/>
      <c r="F809" s="68" t="s">
        <v>1232</v>
      </c>
    </row>
    <row r="810" spans="3:6" ht="18" x14ac:dyDescent="0.35">
      <c r="C810">
        <f t="shared" si="12"/>
        <v>0</v>
      </c>
      <c r="D810" s="63" t="s">
        <v>1020</v>
      </c>
      <c r="E810" s="67"/>
      <c r="F810" s="68" t="s">
        <v>1232</v>
      </c>
    </row>
    <row r="811" spans="3:6" ht="18" x14ac:dyDescent="0.35">
      <c r="C811">
        <f t="shared" si="12"/>
        <v>0</v>
      </c>
      <c r="D811" s="63" t="s">
        <v>1021</v>
      </c>
      <c r="E811" s="67"/>
      <c r="F811" s="68" t="s">
        <v>1232</v>
      </c>
    </row>
    <row r="812" spans="3:6" ht="18" x14ac:dyDescent="0.35">
      <c r="C812">
        <f t="shared" si="12"/>
        <v>0</v>
      </c>
      <c r="D812" s="63" t="s">
        <v>1022</v>
      </c>
      <c r="E812" s="67"/>
      <c r="F812" s="68" t="s">
        <v>1232</v>
      </c>
    </row>
    <row r="813" spans="3:6" ht="18" x14ac:dyDescent="0.35">
      <c r="C813">
        <f t="shared" si="12"/>
        <v>0</v>
      </c>
      <c r="D813" s="63" t="s">
        <v>1023</v>
      </c>
      <c r="E813" s="67"/>
      <c r="F813" s="68" t="s">
        <v>1232</v>
      </c>
    </row>
    <row r="814" spans="3:6" ht="18" x14ac:dyDescent="0.35">
      <c r="C814">
        <f t="shared" si="12"/>
        <v>0</v>
      </c>
      <c r="D814" s="63" t="s">
        <v>1024</v>
      </c>
      <c r="E814" s="67"/>
      <c r="F814" s="68" t="s">
        <v>1232</v>
      </c>
    </row>
    <row r="815" spans="3:6" ht="18" x14ac:dyDescent="0.35">
      <c r="C815">
        <f t="shared" si="12"/>
        <v>0</v>
      </c>
      <c r="D815" s="63" t="s">
        <v>1025</v>
      </c>
      <c r="E815" s="67"/>
      <c r="F815" s="68" t="s">
        <v>1232</v>
      </c>
    </row>
    <row r="816" spans="3:6" ht="18" x14ac:dyDescent="0.35">
      <c r="C816">
        <f t="shared" si="12"/>
        <v>0</v>
      </c>
      <c r="D816" s="63" t="s">
        <v>1026</v>
      </c>
      <c r="E816" s="67"/>
      <c r="F816" s="68" t="s">
        <v>1232</v>
      </c>
    </row>
    <row r="817" spans="3:6" ht="18" x14ac:dyDescent="0.35">
      <c r="C817">
        <f t="shared" si="12"/>
        <v>0</v>
      </c>
      <c r="D817" s="63" t="s">
        <v>1027</v>
      </c>
      <c r="E817" s="67"/>
      <c r="F817" s="68" t="s">
        <v>1232</v>
      </c>
    </row>
    <row r="818" spans="3:6" ht="18" x14ac:dyDescent="0.35">
      <c r="C818">
        <f t="shared" si="12"/>
        <v>0</v>
      </c>
      <c r="D818" s="63" t="s">
        <v>1028</v>
      </c>
      <c r="E818" s="67"/>
      <c r="F818" s="68" t="s">
        <v>1232</v>
      </c>
    </row>
    <row r="819" spans="3:6" ht="18" x14ac:dyDescent="0.35">
      <c r="C819">
        <f t="shared" si="12"/>
        <v>0</v>
      </c>
      <c r="D819" s="63" t="s">
        <v>1029</v>
      </c>
      <c r="E819" s="67"/>
      <c r="F819" s="68" t="s">
        <v>1232</v>
      </c>
    </row>
    <row r="820" spans="3:6" ht="18" x14ac:dyDescent="0.35">
      <c r="C820">
        <f t="shared" si="12"/>
        <v>0</v>
      </c>
      <c r="D820" s="63" t="s">
        <v>1030</v>
      </c>
      <c r="E820" s="67"/>
      <c r="F820" s="68" t="s">
        <v>1232</v>
      </c>
    </row>
    <row r="821" spans="3:6" ht="18" x14ac:dyDescent="0.35">
      <c r="C821">
        <f t="shared" si="12"/>
        <v>0</v>
      </c>
      <c r="D821" s="63" t="s">
        <v>1031</v>
      </c>
      <c r="E821" s="67"/>
      <c r="F821" s="68" t="s">
        <v>1232</v>
      </c>
    </row>
    <row r="822" spans="3:6" ht="18" x14ac:dyDescent="0.35">
      <c r="C822">
        <f t="shared" si="12"/>
        <v>0</v>
      </c>
      <c r="D822" s="63" t="s">
        <v>1032</v>
      </c>
      <c r="E822" s="67"/>
      <c r="F822" s="68" t="s">
        <v>1232</v>
      </c>
    </row>
    <row r="823" spans="3:6" ht="18" x14ac:dyDescent="0.35">
      <c r="C823">
        <f t="shared" si="12"/>
        <v>0</v>
      </c>
      <c r="D823" s="63" t="s">
        <v>1033</v>
      </c>
      <c r="E823" s="67"/>
      <c r="F823" s="68" t="s">
        <v>1232</v>
      </c>
    </row>
    <row r="824" spans="3:6" ht="18" x14ac:dyDescent="0.35">
      <c r="C824">
        <f t="shared" si="12"/>
        <v>0</v>
      </c>
      <c r="D824" s="63" t="s">
        <v>1034</v>
      </c>
      <c r="E824" s="67"/>
      <c r="F824" s="68" t="s">
        <v>1232</v>
      </c>
    </row>
    <row r="825" spans="3:6" ht="18" x14ac:dyDescent="0.35">
      <c r="C825">
        <f t="shared" si="12"/>
        <v>0</v>
      </c>
      <c r="D825" s="63" t="s">
        <v>1035</v>
      </c>
      <c r="E825" s="67"/>
      <c r="F825" s="68" t="s">
        <v>1232</v>
      </c>
    </row>
    <row r="826" spans="3:6" ht="18" x14ac:dyDescent="0.35">
      <c r="C826">
        <f t="shared" si="12"/>
        <v>0</v>
      </c>
      <c r="D826" s="63" t="s">
        <v>1036</v>
      </c>
      <c r="E826" s="67"/>
      <c r="F826" s="68" t="s">
        <v>1232</v>
      </c>
    </row>
    <row r="827" spans="3:6" ht="18" x14ac:dyDescent="0.35">
      <c r="C827">
        <f t="shared" si="12"/>
        <v>0</v>
      </c>
      <c r="D827" s="63" t="s">
        <v>1037</v>
      </c>
      <c r="E827" s="67"/>
      <c r="F827" s="68" t="s">
        <v>1232</v>
      </c>
    </row>
    <row r="828" spans="3:6" ht="18" x14ac:dyDescent="0.35">
      <c r="C828">
        <f t="shared" si="12"/>
        <v>0</v>
      </c>
      <c r="D828" s="63" t="s">
        <v>1038</v>
      </c>
      <c r="E828" s="67"/>
      <c r="F828" s="68" t="s">
        <v>1232</v>
      </c>
    </row>
    <row r="829" spans="3:6" ht="18" x14ac:dyDescent="0.35">
      <c r="C829">
        <f t="shared" si="12"/>
        <v>0</v>
      </c>
      <c r="D829" s="63" t="s">
        <v>1039</v>
      </c>
      <c r="E829" s="67"/>
      <c r="F829" s="68" t="s">
        <v>1232</v>
      </c>
    </row>
    <row r="830" spans="3:6" ht="18" x14ac:dyDescent="0.35">
      <c r="C830">
        <f t="shared" si="12"/>
        <v>0</v>
      </c>
      <c r="D830" s="63" t="s">
        <v>1040</v>
      </c>
      <c r="E830" s="67"/>
      <c r="F830" s="68" t="s">
        <v>1232</v>
      </c>
    </row>
    <row r="831" spans="3:6" ht="18" x14ac:dyDescent="0.35">
      <c r="C831">
        <f t="shared" si="12"/>
        <v>0</v>
      </c>
      <c r="D831" s="63" t="s">
        <v>1041</v>
      </c>
      <c r="E831" s="67"/>
      <c r="F831" s="68" t="s">
        <v>1232</v>
      </c>
    </row>
    <row r="832" spans="3:6" ht="18" x14ac:dyDescent="0.35">
      <c r="C832">
        <f t="shared" si="12"/>
        <v>0</v>
      </c>
      <c r="D832" s="63" t="s">
        <v>1042</v>
      </c>
      <c r="E832" s="67"/>
      <c r="F832" s="68" t="s">
        <v>1232</v>
      </c>
    </row>
    <row r="833" spans="3:6" ht="18" x14ac:dyDescent="0.35">
      <c r="C833">
        <f t="shared" si="12"/>
        <v>0</v>
      </c>
      <c r="D833" s="63" t="s">
        <v>1043</v>
      </c>
      <c r="E833" s="67"/>
      <c r="F833" s="68" t="s">
        <v>1232</v>
      </c>
    </row>
    <row r="834" spans="3:6" ht="18" x14ac:dyDescent="0.35">
      <c r="C834">
        <f t="shared" si="12"/>
        <v>0</v>
      </c>
      <c r="D834" s="63" t="s">
        <v>1044</v>
      </c>
      <c r="E834" s="67"/>
      <c r="F834" s="68" t="s">
        <v>1232</v>
      </c>
    </row>
    <row r="835" spans="3:6" ht="18" x14ac:dyDescent="0.35">
      <c r="C835">
        <f t="shared" si="12"/>
        <v>0</v>
      </c>
      <c r="D835" s="63" t="s">
        <v>1045</v>
      </c>
      <c r="E835" s="67"/>
      <c r="F835" s="68" t="s">
        <v>1232</v>
      </c>
    </row>
    <row r="836" spans="3:6" ht="18" x14ac:dyDescent="0.35">
      <c r="C836">
        <f t="shared" si="12"/>
        <v>0</v>
      </c>
      <c r="D836" s="63" t="s">
        <v>1046</v>
      </c>
      <c r="E836" s="67"/>
      <c r="F836" s="68" t="s">
        <v>1232</v>
      </c>
    </row>
    <row r="837" spans="3:6" ht="18" x14ac:dyDescent="0.35">
      <c r="C837">
        <f t="shared" si="12"/>
        <v>0</v>
      </c>
      <c r="D837" s="63" t="s">
        <v>1047</v>
      </c>
      <c r="E837" s="67"/>
      <c r="F837" s="68" t="s">
        <v>1232</v>
      </c>
    </row>
    <row r="838" spans="3:6" ht="18" x14ac:dyDescent="0.35">
      <c r="C838">
        <f t="shared" si="12"/>
        <v>0</v>
      </c>
      <c r="D838" s="63" t="s">
        <v>1048</v>
      </c>
      <c r="E838" s="67"/>
      <c r="F838" s="68" t="s">
        <v>1232</v>
      </c>
    </row>
    <row r="839" spans="3:6" ht="18" x14ac:dyDescent="0.35">
      <c r="C839">
        <f t="shared" si="12"/>
        <v>0</v>
      </c>
      <c r="D839" s="63" t="s">
        <v>1049</v>
      </c>
      <c r="E839" s="67"/>
      <c r="F839" s="68" t="s">
        <v>1232</v>
      </c>
    </row>
    <row r="840" spans="3:6" ht="18" x14ac:dyDescent="0.35">
      <c r="C840">
        <f t="shared" si="12"/>
        <v>0</v>
      </c>
      <c r="D840" s="63" t="s">
        <v>1050</v>
      </c>
      <c r="E840" s="67"/>
      <c r="F840" s="68" t="s">
        <v>1232</v>
      </c>
    </row>
    <row r="841" spans="3:6" ht="18" x14ac:dyDescent="0.35">
      <c r="C841">
        <f t="shared" si="12"/>
        <v>0</v>
      </c>
      <c r="D841" s="63" t="s">
        <v>1051</v>
      </c>
      <c r="E841" s="67"/>
      <c r="F841" s="68" t="s">
        <v>1232</v>
      </c>
    </row>
    <row r="842" spans="3:6" ht="18" x14ac:dyDescent="0.35">
      <c r="C842">
        <f t="shared" si="12"/>
        <v>0</v>
      </c>
      <c r="D842" s="63" t="s">
        <v>1052</v>
      </c>
      <c r="E842" s="67"/>
      <c r="F842" s="68" t="s">
        <v>1232</v>
      </c>
    </row>
    <row r="843" spans="3:6" ht="18" x14ac:dyDescent="0.35">
      <c r="C843">
        <f t="shared" si="12"/>
        <v>0</v>
      </c>
      <c r="D843" s="63" t="s">
        <v>1053</v>
      </c>
      <c r="E843" s="67"/>
      <c r="F843" s="68" t="s">
        <v>1232</v>
      </c>
    </row>
    <row r="844" spans="3:6" ht="18" x14ac:dyDescent="0.35">
      <c r="C844">
        <f t="shared" si="12"/>
        <v>0</v>
      </c>
      <c r="D844" s="63" t="s">
        <v>1054</v>
      </c>
      <c r="E844" s="67"/>
      <c r="F844" s="68" t="s">
        <v>1232</v>
      </c>
    </row>
    <row r="845" spans="3:6" ht="18" x14ac:dyDescent="0.35">
      <c r="C845">
        <f t="shared" si="12"/>
        <v>0</v>
      </c>
      <c r="D845" s="63" t="s">
        <v>1055</v>
      </c>
      <c r="E845" s="67"/>
      <c r="F845" s="68" t="s">
        <v>1232</v>
      </c>
    </row>
    <row r="846" spans="3:6" ht="18" x14ac:dyDescent="0.35">
      <c r="C846">
        <f t="shared" si="12"/>
        <v>0</v>
      </c>
      <c r="D846" s="63" t="s">
        <v>1056</v>
      </c>
      <c r="E846" s="67"/>
      <c r="F846" s="68" t="s">
        <v>1232</v>
      </c>
    </row>
    <row r="847" spans="3:6" ht="18" x14ac:dyDescent="0.35">
      <c r="C847">
        <f t="shared" si="12"/>
        <v>0</v>
      </c>
      <c r="D847" s="63" t="s">
        <v>1057</v>
      </c>
      <c r="E847" s="67"/>
      <c r="F847" s="68" t="s">
        <v>1232</v>
      </c>
    </row>
    <row r="848" spans="3:6" ht="18" x14ac:dyDescent="0.35">
      <c r="C848">
        <f t="shared" si="12"/>
        <v>0</v>
      </c>
      <c r="D848" s="63" t="s">
        <v>1058</v>
      </c>
      <c r="E848" s="67"/>
      <c r="F848" s="68" t="s">
        <v>1232</v>
      </c>
    </row>
    <row r="849" spans="3:6" ht="18" x14ac:dyDescent="0.35">
      <c r="C849">
        <f t="shared" si="12"/>
        <v>0</v>
      </c>
      <c r="D849" s="63" t="s">
        <v>1059</v>
      </c>
      <c r="E849" s="67"/>
      <c r="F849" s="68" t="s">
        <v>1232</v>
      </c>
    </row>
    <row r="850" spans="3:6" ht="18" x14ac:dyDescent="0.35">
      <c r="C850">
        <f t="shared" si="12"/>
        <v>0</v>
      </c>
      <c r="D850" s="63" t="s">
        <v>1060</v>
      </c>
      <c r="E850" s="67"/>
      <c r="F850" s="68" t="s">
        <v>1232</v>
      </c>
    </row>
    <row r="851" spans="3:6" ht="18" x14ac:dyDescent="0.35">
      <c r="C851">
        <f t="shared" si="12"/>
        <v>0</v>
      </c>
      <c r="D851" s="63" t="s">
        <v>1061</v>
      </c>
      <c r="E851" s="67"/>
      <c r="F851" s="68" t="s">
        <v>1232</v>
      </c>
    </row>
    <row r="852" spans="3:6" ht="18" x14ac:dyDescent="0.35">
      <c r="C852">
        <f t="shared" si="12"/>
        <v>0</v>
      </c>
      <c r="D852" s="63" t="s">
        <v>1062</v>
      </c>
      <c r="E852" s="67"/>
      <c r="F852" s="68" t="s">
        <v>1232</v>
      </c>
    </row>
    <row r="853" spans="3:6" ht="18" x14ac:dyDescent="0.35">
      <c r="C853">
        <f t="shared" ref="C853:C916" si="13">E853^2</f>
        <v>0</v>
      </c>
      <c r="D853" s="63" t="s">
        <v>1063</v>
      </c>
      <c r="E853" s="67"/>
      <c r="F853" s="68" t="s">
        <v>1232</v>
      </c>
    </row>
    <row r="854" spans="3:6" ht="18" x14ac:dyDescent="0.35">
      <c r="C854">
        <f t="shared" si="13"/>
        <v>0</v>
      </c>
      <c r="D854" s="63" t="s">
        <v>1064</v>
      </c>
      <c r="E854" s="67"/>
      <c r="F854" s="68" t="s">
        <v>1232</v>
      </c>
    </row>
    <row r="855" spans="3:6" ht="18" x14ac:dyDescent="0.35">
      <c r="C855">
        <f t="shared" si="13"/>
        <v>0</v>
      </c>
      <c r="D855" s="63" t="s">
        <v>1065</v>
      </c>
      <c r="E855" s="67"/>
      <c r="F855" s="68" t="s">
        <v>1232</v>
      </c>
    </row>
    <row r="856" spans="3:6" ht="18" x14ac:dyDescent="0.35">
      <c r="C856">
        <f t="shared" si="13"/>
        <v>0</v>
      </c>
      <c r="D856" s="63" t="s">
        <v>1066</v>
      </c>
      <c r="E856" s="67"/>
      <c r="F856" s="68" t="s">
        <v>1232</v>
      </c>
    </row>
    <row r="857" spans="3:6" ht="18" x14ac:dyDescent="0.35">
      <c r="C857">
        <f t="shared" si="13"/>
        <v>0</v>
      </c>
      <c r="D857" s="63" t="s">
        <v>1067</v>
      </c>
      <c r="E857" s="67"/>
      <c r="F857" s="68" t="s">
        <v>1232</v>
      </c>
    </row>
    <row r="858" spans="3:6" ht="18" x14ac:dyDescent="0.35">
      <c r="C858">
        <f t="shared" si="13"/>
        <v>0</v>
      </c>
      <c r="D858" s="63" t="s">
        <v>1068</v>
      </c>
      <c r="E858" s="67"/>
      <c r="F858" s="68" t="s">
        <v>1232</v>
      </c>
    </row>
    <row r="859" spans="3:6" ht="18" x14ac:dyDescent="0.35">
      <c r="C859">
        <f t="shared" si="13"/>
        <v>0</v>
      </c>
      <c r="D859" s="63" t="s">
        <v>1069</v>
      </c>
      <c r="E859" s="67"/>
      <c r="F859" s="68" t="s">
        <v>1232</v>
      </c>
    </row>
    <row r="860" spans="3:6" ht="18" x14ac:dyDescent="0.35">
      <c r="C860">
        <f t="shared" si="13"/>
        <v>0</v>
      </c>
      <c r="D860" s="63" t="s">
        <v>1070</v>
      </c>
      <c r="E860" s="67"/>
      <c r="F860" s="68" t="s">
        <v>1232</v>
      </c>
    </row>
    <row r="861" spans="3:6" ht="18" x14ac:dyDescent="0.35">
      <c r="C861">
        <f t="shared" si="13"/>
        <v>0</v>
      </c>
      <c r="D861" s="63" t="s">
        <v>1071</v>
      </c>
      <c r="E861" s="67"/>
      <c r="F861" s="68" t="s">
        <v>1232</v>
      </c>
    </row>
    <row r="862" spans="3:6" ht="18" x14ac:dyDescent="0.35">
      <c r="C862">
        <f t="shared" si="13"/>
        <v>0</v>
      </c>
      <c r="D862" s="63" t="s">
        <v>1072</v>
      </c>
      <c r="E862" s="67"/>
      <c r="F862" s="68" t="s">
        <v>1232</v>
      </c>
    </row>
    <row r="863" spans="3:6" ht="18" x14ac:dyDescent="0.35">
      <c r="C863">
        <f t="shared" si="13"/>
        <v>0</v>
      </c>
      <c r="D863" s="63" t="s">
        <v>1073</v>
      </c>
      <c r="E863" s="67"/>
      <c r="F863" s="68" t="s">
        <v>1232</v>
      </c>
    </row>
    <row r="864" spans="3:6" ht="18" x14ac:dyDescent="0.35">
      <c r="C864">
        <f t="shared" si="13"/>
        <v>0</v>
      </c>
      <c r="D864" s="63" t="s">
        <v>1074</v>
      </c>
      <c r="E864" s="67"/>
      <c r="F864" s="68" t="s">
        <v>1232</v>
      </c>
    </row>
    <row r="865" spans="3:6" ht="18" x14ac:dyDescent="0.35">
      <c r="C865">
        <f t="shared" si="13"/>
        <v>0</v>
      </c>
      <c r="D865" s="63" t="s">
        <v>1075</v>
      </c>
      <c r="E865" s="67"/>
      <c r="F865" s="68" t="s">
        <v>1232</v>
      </c>
    </row>
    <row r="866" spans="3:6" ht="18" x14ac:dyDescent="0.35">
      <c r="C866">
        <f t="shared" si="13"/>
        <v>0</v>
      </c>
      <c r="D866" s="63" t="s">
        <v>1076</v>
      </c>
      <c r="E866" s="67"/>
      <c r="F866" s="68" t="s">
        <v>1232</v>
      </c>
    </row>
    <row r="867" spans="3:6" ht="18" x14ac:dyDescent="0.35">
      <c r="C867">
        <f t="shared" si="13"/>
        <v>0</v>
      </c>
      <c r="D867" s="63" t="s">
        <v>1077</v>
      </c>
      <c r="E867" s="67"/>
      <c r="F867" s="68" t="s">
        <v>1232</v>
      </c>
    </row>
    <row r="868" spans="3:6" ht="18" x14ac:dyDescent="0.35">
      <c r="C868">
        <f t="shared" si="13"/>
        <v>0</v>
      </c>
      <c r="D868" s="63" t="s">
        <v>1078</v>
      </c>
      <c r="E868" s="67"/>
      <c r="F868" s="68" t="s">
        <v>1232</v>
      </c>
    </row>
    <row r="869" spans="3:6" ht="18" x14ac:dyDescent="0.35">
      <c r="C869">
        <f t="shared" si="13"/>
        <v>0</v>
      </c>
      <c r="D869" s="63" t="s">
        <v>1079</v>
      </c>
      <c r="E869" s="67"/>
      <c r="F869" s="68" t="s">
        <v>1232</v>
      </c>
    </row>
    <row r="870" spans="3:6" ht="18" x14ac:dyDescent="0.35">
      <c r="C870">
        <f t="shared" si="13"/>
        <v>0</v>
      </c>
      <c r="D870" s="63" t="s">
        <v>1080</v>
      </c>
      <c r="E870" s="67"/>
      <c r="F870" s="68" t="s">
        <v>1232</v>
      </c>
    </row>
    <row r="871" spans="3:6" ht="18" x14ac:dyDescent="0.35">
      <c r="C871">
        <f t="shared" si="13"/>
        <v>0</v>
      </c>
      <c r="D871" s="63" t="s">
        <v>1081</v>
      </c>
      <c r="E871" s="67"/>
      <c r="F871" s="68" t="s">
        <v>1232</v>
      </c>
    </row>
    <row r="872" spans="3:6" ht="18" x14ac:dyDescent="0.35">
      <c r="C872">
        <f t="shared" si="13"/>
        <v>0</v>
      </c>
      <c r="D872" s="63" t="s">
        <v>1082</v>
      </c>
      <c r="E872" s="67"/>
      <c r="F872" s="68" t="s">
        <v>1232</v>
      </c>
    </row>
    <row r="873" spans="3:6" ht="18" x14ac:dyDescent="0.35">
      <c r="C873">
        <f t="shared" si="13"/>
        <v>0</v>
      </c>
      <c r="D873" s="63" t="s">
        <v>1083</v>
      </c>
      <c r="E873" s="67"/>
      <c r="F873" s="68" t="s">
        <v>1232</v>
      </c>
    </row>
    <row r="874" spans="3:6" ht="18" x14ac:dyDescent="0.35">
      <c r="C874">
        <f t="shared" si="13"/>
        <v>0</v>
      </c>
      <c r="D874" s="63" t="s">
        <v>1084</v>
      </c>
      <c r="E874" s="67"/>
      <c r="F874" s="68" t="s">
        <v>1232</v>
      </c>
    </row>
    <row r="875" spans="3:6" ht="18" x14ac:dyDescent="0.35">
      <c r="C875">
        <f t="shared" si="13"/>
        <v>0</v>
      </c>
      <c r="D875" s="63" t="s">
        <v>1085</v>
      </c>
      <c r="E875" s="67"/>
      <c r="F875" s="68" t="s">
        <v>1232</v>
      </c>
    </row>
    <row r="876" spans="3:6" ht="18" x14ac:dyDescent="0.35">
      <c r="C876">
        <f t="shared" si="13"/>
        <v>0</v>
      </c>
      <c r="D876" s="63" t="s">
        <v>1086</v>
      </c>
      <c r="E876" s="67"/>
      <c r="F876" s="68" t="s">
        <v>1232</v>
      </c>
    </row>
    <row r="877" spans="3:6" ht="18" x14ac:dyDescent="0.35">
      <c r="C877">
        <f t="shared" si="13"/>
        <v>0</v>
      </c>
      <c r="D877" s="63" t="s">
        <v>1087</v>
      </c>
      <c r="E877" s="67"/>
      <c r="F877" s="68" t="s">
        <v>1232</v>
      </c>
    </row>
    <row r="878" spans="3:6" ht="18" x14ac:dyDescent="0.35">
      <c r="C878">
        <f t="shared" si="13"/>
        <v>0</v>
      </c>
      <c r="D878" s="63" t="s">
        <v>1088</v>
      </c>
      <c r="E878" s="67"/>
      <c r="F878" s="68" t="s">
        <v>1232</v>
      </c>
    </row>
    <row r="879" spans="3:6" ht="18" x14ac:dyDescent="0.35">
      <c r="C879">
        <f t="shared" si="13"/>
        <v>0</v>
      </c>
      <c r="D879" s="63" t="s">
        <v>1089</v>
      </c>
      <c r="E879" s="67"/>
      <c r="F879" s="68" t="s">
        <v>1232</v>
      </c>
    </row>
    <row r="880" spans="3:6" ht="18" x14ac:dyDescent="0.35">
      <c r="C880">
        <f t="shared" si="13"/>
        <v>0</v>
      </c>
      <c r="D880" s="63" t="s">
        <v>1090</v>
      </c>
      <c r="E880" s="67"/>
      <c r="F880" s="68" t="s">
        <v>1232</v>
      </c>
    </row>
    <row r="881" spans="3:6" ht="18" x14ac:dyDescent="0.35">
      <c r="C881">
        <f t="shared" si="13"/>
        <v>0</v>
      </c>
      <c r="D881" s="63" t="s">
        <v>1091</v>
      </c>
      <c r="E881" s="67"/>
      <c r="F881" s="68" t="s">
        <v>1232</v>
      </c>
    </row>
    <row r="882" spans="3:6" ht="18" x14ac:dyDescent="0.35">
      <c r="C882">
        <f t="shared" si="13"/>
        <v>0</v>
      </c>
      <c r="D882" s="63" t="s">
        <v>1092</v>
      </c>
      <c r="E882" s="67"/>
      <c r="F882" s="68" t="s">
        <v>1232</v>
      </c>
    </row>
    <row r="883" spans="3:6" ht="18" x14ac:dyDescent="0.35">
      <c r="C883">
        <f t="shared" si="13"/>
        <v>0</v>
      </c>
      <c r="D883" s="63" t="s">
        <v>1093</v>
      </c>
      <c r="E883" s="67"/>
      <c r="F883" s="68" t="s">
        <v>1232</v>
      </c>
    </row>
    <row r="884" spans="3:6" ht="18" x14ac:dyDescent="0.35">
      <c r="C884">
        <f t="shared" si="13"/>
        <v>0</v>
      </c>
      <c r="D884" s="63" t="s">
        <v>1094</v>
      </c>
      <c r="E884" s="67"/>
      <c r="F884" s="68" t="s">
        <v>1232</v>
      </c>
    </row>
    <row r="885" spans="3:6" ht="18" x14ac:dyDescent="0.35">
      <c r="C885">
        <f t="shared" si="13"/>
        <v>0</v>
      </c>
      <c r="D885" s="63" t="s">
        <v>1095</v>
      </c>
      <c r="E885" s="67"/>
      <c r="F885" s="68" t="s">
        <v>1232</v>
      </c>
    </row>
    <row r="886" spans="3:6" ht="18" x14ac:dyDescent="0.35">
      <c r="C886">
        <f t="shared" si="13"/>
        <v>0</v>
      </c>
      <c r="D886" s="63" t="s">
        <v>1096</v>
      </c>
      <c r="E886" s="67"/>
      <c r="F886" s="68" t="s">
        <v>1232</v>
      </c>
    </row>
    <row r="887" spans="3:6" ht="18" x14ac:dyDescent="0.35">
      <c r="C887">
        <f t="shared" si="13"/>
        <v>0</v>
      </c>
      <c r="D887" s="63" t="s">
        <v>1097</v>
      </c>
      <c r="E887" s="67"/>
      <c r="F887" s="68" t="s">
        <v>1232</v>
      </c>
    </row>
    <row r="888" spans="3:6" ht="18" x14ac:dyDescent="0.35">
      <c r="C888">
        <f t="shared" si="13"/>
        <v>0</v>
      </c>
      <c r="D888" s="63" t="s">
        <v>1098</v>
      </c>
      <c r="E888" s="67"/>
      <c r="F888" s="68" t="s">
        <v>1232</v>
      </c>
    </row>
    <row r="889" spans="3:6" ht="18" x14ac:dyDescent="0.35">
      <c r="C889">
        <f t="shared" si="13"/>
        <v>0</v>
      </c>
      <c r="D889" s="63" t="s">
        <v>1099</v>
      </c>
      <c r="E889" s="67"/>
      <c r="F889" s="68" t="s">
        <v>1232</v>
      </c>
    </row>
    <row r="890" spans="3:6" ht="18" x14ac:dyDescent="0.35">
      <c r="C890">
        <f t="shared" si="13"/>
        <v>0</v>
      </c>
      <c r="D890" s="63" t="s">
        <v>1100</v>
      </c>
      <c r="E890" s="67"/>
      <c r="F890" s="68" t="s">
        <v>1232</v>
      </c>
    </row>
    <row r="891" spans="3:6" ht="18" x14ac:dyDescent="0.35">
      <c r="C891">
        <f t="shared" si="13"/>
        <v>0</v>
      </c>
      <c r="D891" s="63" t="s">
        <v>1101</v>
      </c>
      <c r="E891" s="67"/>
      <c r="F891" s="68" t="s">
        <v>1232</v>
      </c>
    </row>
    <row r="892" spans="3:6" ht="18" x14ac:dyDescent="0.35">
      <c r="C892">
        <f t="shared" si="13"/>
        <v>0</v>
      </c>
      <c r="D892" s="63" t="s">
        <v>1102</v>
      </c>
      <c r="E892" s="67"/>
      <c r="F892" s="68" t="s">
        <v>1232</v>
      </c>
    </row>
    <row r="893" spans="3:6" ht="18" x14ac:dyDescent="0.35">
      <c r="C893">
        <f t="shared" si="13"/>
        <v>0</v>
      </c>
      <c r="D893" s="63" t="s">
        <v>1103</v>
      </c>
      <c r="E893" s="67"/>
      <c r="F893" s="68" t="s">
        <v>1232</v>
      </c>
    </row>
    <row r="894" spans="3:6" ht="18" x14ac:dyDescent="0.35">
      <c r="C894">
        <f t="shared" si="13"/>
        <v>0</v>
      </c>
      <c r="D894" s="63" t="s">
        <v>1104</v>
      </c>
      <c r="E894" s="67"/>
      <c r="F894" s="68" t="s">
        <v>1232</v>
      </c>
    </row>
    <row r="895" spans="3:6" ht="18" x14ac:dyDescent="0.35">
      <c r="C895">
        <f t="shared" si="13"/>
        <v>0</v>
      </c>
      <c r="D895" s="63" t="s">
        <v>1105</v>
      </c>
      <c r="E895" s="67"/>
      <c r="F895" s="68" t="s">
        <v>1232</v>
      </c>
    </row>
    <row r="896" spans="3:6" ht="18" x14ac:dyDescent="0.35">
      <c r="C896">
        <f t="shared" si="13"/>
        <v>0</v>
      </c>
      <c r="D896" s="63" t="s">
        <v>1106</v>
      </c>
      <c r="E896" s="67"/>
      <c r="F896" s="68" t="s">
        <v>1232</v>
      </c>
    </row>
    <row r="897" spans="3:6" ht="18" x14ac:dyDescent="0.35">
      <c r="C897">
        <f t="shared" si="13"/>
        <v>0</v>
      </c>
      <c r="D897" s="63" t="s">
        <v>1107</v>
      </c>
      <c r="E897" s="67"/>
      <c r="F897" s="68" t="s">
        <v>1232</v>
      </c>
    </row>
    <row r="898" spans="3:6" ht="18" x14ac:dyDescent="0.35">
      <c r="C898">
        <f t="shared" si="13"/>
        <v>0</v>
      </c>
      <c r="D898" s="63" t="s">
        <v>1108</v>
      </c>
      <c r="E898" s="67"/>
      <c r="F898" s="68" t="s">
        <v>1232</v>
      </c>
    </row>
    <row r="899" spans="3:6" ht="18" x14ac:dyDescent="0.35">
      <c r="C899">
        <f t="shared" si="13"/>
        <v>0</v>
      </c>
      <c r="D899" s="63" t="s">
        <v>1109</v>
      </c>
      <c r="E899" s="67"/>
      <c r="F899" s="68" t="s">
        <v>1232</v>
      </c>
    </row>
    <row r="900" spans="3:6" ht="18" x14ac:dyDescent="0.35">
      <c r="C900">
        <f t="shared" si="13"/>
        <v>0</v>
      </c>
      <c r="D900" s="63" t="s">
        <v>1110</v>
      </c>
      <c r="E900" s="67"/>
      <c r="F900" s="68" t="s">
        <v>1232</v>
      </c>
    </row>
    <row r="901" spans="3:6" ht="18" x14ac:dyDescent="0.35">
      <c r="C901">
        <f t="shared" si="13"/>
        <v>0</v>
      </c>
      <c r="D901" s="63" t="s">
        <v>1111</v>
      </c>
      <c r="E901" s="67"/>
      <c r="F901" s="68" t="s">
        <v>1232</v>
      </c>
    </row>
    <row r="902" spans="3:6" ht="18" x14ac:dyDescent="0.35">
      <c r="C902">
        <f t="shared" si="13"/>
        <v>0</v>
      </c>
      <c r="D902" s="63" t="s">
        <v>1112</v>
      </c>
      <c r="E902" s="67"/>
      <c r="F902" s="68" t="s">
        <v>1232</v>
      </c>
    </row>
    <row r="903" spans="3:6" ht="18" x14ac:dyDescent="0.35">
      <c r="C903">
        <f t="shared" si="13"/>
        <v>0</v>
      </c>
      <c r="D903" s="63" t="s">
        <v>1113</v>
      </c>
      <c r="E903" s="67"/>
      <c r="F903" s="68" t="s">
        <v>1232</v>
      </c>
    </row>
    <row r="904" spans="3:6" ht="18" x14ac:dyDescent="0.35">
      <c r="C904">
        <f t="shared" si="13"/>
        <v>0</v>
      </c>
      <c r="D904" s="63" t="s">
        <v>1114</v>
      </c>
      <c r="E904" s="67"/>
      <c r="F904" s="68" t="s">
        <v>1232</v>
      </c>
    </row>
    <row r="905" spans="3:6" ht="18" x14ac:dyDescent="0.35">
      <c r="C905">
        <f t="shared" si="13"/>
        <v>0</v>
      </c>
      <c r="D905" s="63" t="s">
        <v>1115</v>
      </c>
      <c r="E905" s="67"/>
      <c r="F905" s="68" t="s">
        <v>1232</v>
      </c>
    </row>
    <row r="906" spans="3:6" ht="18" x14ac:dyDescent="0.35">
      <c r="C906">
        <f t="shared" si="13"/>
        <v>0</v>
      </c>
      <c r="D906" s="63" t="s">
        <v>1116</v>
      </c>
      <c r="E906" s="67"/>
      <c r="F906" s="68" t="s">
        <v>1232</v>
      </c>
    </row>
    <row r="907" spans="3:6" ht="18" x14ac:dyDescent="0.35">
      <c r="C907">
        <f t="shared" si="13"/>
        <v>0</v>
      </c>
      <c r="D907" s="63" t="s">
        <v>1117</v>
      </c>
      <c r="E907" s="67"/>
      <c r="F907" s="68" t="s">
        <v>1232</v>
      </c>
    </row>
    <row r="908" spans="3:6" ht="18" x14ac:dyDescent="0.35">
      <c r="C908">
        <f t="shared" si="13"/>
        <v>0</v>
      </c>
      <c r="D908" s="63" t="s">
        <v>1118</v>
      </c>
      <c r="E908" s="67"/>
      <c r="F908" s="68" t="s">
        <v>1232</v>
      </c>
    </row>
    <row r="909" spans="3:6" ht="18" x14ac:dyDescent="0.35">
      <c r="C909">
        <f t="shared" si="13"/>
        <v>0</v>
      </c>
      <c r="D909" s="63" t="s">
        <v>1119</v>
      </c>
      <c r="E909" s="67"/>
      <c r="F909" s="68" t="s">
        <v>1232</v>
      </c>
    </row>
    <row r="910" spans="3:6" ht="18" x14ac:dyDescent="0.35">
      <c r="C910">
        <f t="shared" si="13"/>
        <v>0</v>
      </c>
      <c r="D910" s="63" t="s">
        <v>1120</v>
      </c>
      <c r="E910" s="67"/>
      <c r="F910" s="68" t="s">
        <v>1232</v>
      </c>
    </row>
    <row r="911" spans="3:6" ht="18" x14ac:dyDescent="0.35">
      <c r="C911">
        <f t="shared" si="13"/>
        <v>0</v>
      </c>
      <c r="D911" s="63" t="s">
        <v>1121</v>
      </c>
      <c r="E911" s="67"/>
      <c r="F911" s="68" t="s">
        <v>1232</v>
      </c>
    </row>
    <row r="912" spans="3:6" ht="18" x14ac:dyDescent="0.35">
      <c r="C912">
        <f t="shared" si="13"/>
        <v>0</v>
      </c>
      <c r="D912" s="63" t="s">
        <v>1122</v>
      </c>
      <c r="E912" s="67"/>
      <c r="F912" s="68" t="s">
        <v>1232</v>
      </c>
    </row>
    <row r="913" spans="3:6" ht="18" x14ac:dyDescent="0.35">
      <c r="C913">
        <f t="shared" si="13"/>
        <v>0</v>
      </c>
      <c r="D913" s="63" t="s">
        <v>1123</v>
      </c>
      <c r="E913" s="67"/>
      <c r="F913" s="68" t="s">
        <v>1232</v>
      </c>
    </row>
    <row r="914" spans="3:6" ht="18" x14ac:dyDescent="0.35">
      <c r="C914">
        <f t="shared" si="13"/>
        <v>0</v>
      </c>
      <c r="D914" s="63" t="s">
        <v>1124</v>
      </c>
      <c r="E914" s="67"/>
      <c r="F914" s="68" t="s">
        <v>1232</v>
      </c>
    </row>
    <row r="915" spans="3:6" ht="18" x14ac:dyDescent="0.35">
      <c r="C915">
        <f t="shared" si="13"/>
        <v>0</v>
      </c>
      <c r="D915" s="63" t="s">
        <v>1125</v>
      </c>
      <c r="E915" s="67"/>
      <c r="F915" s="68" t="s">
        <v>1232</v>
      </c>
    </row>
    <row r="916" spans="3:6" ht="18" x14ac:dyDescent="0.35">
      <c r="C916">
        <f t="shared" si="13"/>
        <v>0</v>
      </c>
      <c r="D916" s="63" t="s">
        <v>1126</v>
      </c>
      <c r="E916" s="67"/>
      <c r="F916" s="68" t="s">
        <v>1232</v>
      </c>
    </row>
    <row r="917" spans="3:6" ht="18" x14ac:dyDescent="0.35">
      <c r="C917">
        <f t="shared" ref="C917:C980" si="14">E917^2</f>
        <v>0</v>
      </c>
      <c r="D917" s="63" t="s">
        <v>1127</v>
      </c>
      <c r="E917" s="67"/>
      <c r="F917" s="68" t="s">
        <v>1232</v>
      </c>
    </row>
    <row r="918" spans="3:6" ht="18" x14ac:dyDescent="0.35">
      <c r="C918">
        <f t="shared" si="14"/>
        <v>0</v>
      </c>
      <c r="D918" s="63" t="s">
        <v>1128</v>
      </c>
      <c r="E918" s="67"/>
      <c r="F918" s="68" t="s">
        <v>1232</v>
      </c>
    </row>
    <row r="919" spans="3:6" ht="18" x14ac:dyDescent="0.35">
      <c r="C919">
        <f t="shared" si="14"/>
        <v>0</v>
      </c>
      <c r="D919" s="63" t="s">
        <v>1129</v>
      </c>
      <c r="E919" s="67"/>
      <c r="F919" s="68" t="s">
        <v>1232</v>
      </c>
    </row>
    <row r="920" spans="3:6" ht="18" x14ac:dyDescent="0.35">
      <c r="C920">
        <f t="shared" si="14"/>
        <v>0</v>
      </c>
      <c r="D920" s="63" t="s">
        <v>1130</v>
      </c>
      <c r="E920" s="67"/>
      <c r="F920" s="68" t="s">
        <v>1232</v>
      </c>
    </row>
    <row r="921" spans="3:6" ht="18" x14ac:dyDescent="0.35">
      <c r="C921">
        <f t="shared" si="14"/>
        <v>0</v>
      </c>
      <c r="D921" s="63" t="s">
        <v>1131</v>
      </c>
      <c r="E921" s="67"/>
      <c r="F921" s="68" t="s">
        <v>1232</v>
      </c>
    </row>
    <row r="922" spans="3:6" ht="18" x14ac:dyDescent="0.35">
      <c r="C922">
        <f t="shared" si="14"/>
        <v>0</v>
      </c>
      <c r="D922" s="63" t="s">
        <v>1132</v>
      </c>
      <c r="E922" s="67"/>
      <c r="F922" s="68" t="s">
        <v>1232</v>
      </c>
    </row>
    <row r="923" spans="3:6" ht="18" x14ac:dyDescent="0.35">
      <c r="C923">
        <f t="shared" si="14"/>
        <v>0</v>
      </c>
      <c r="D923" s="63" t="s">
        <v>1133</v>
      </c>
      <c r="E923" s="67"/>
      <c r="F923" s="68" t="s">
        <v>1232</v>
      </c>
    </row>
    <row r="924" spans="3:6" ht="18" x14ac:dyDescent="0.35">
      <c r="C924">
        <f t="shared" si="14"/>
        <v>0</v>
      </c>
      <c r="D924" s="63" t="s">
        <v>1134</v>
      </c>
      <c r="E924" s="67"/>
      <c r="F924" s="68" t="s">
        <v>1232</v>
      </c>
    </row>
    <row r="925" spans="3:6" ht="18" x14ac:dyDescent="0.35">
      <c r="C925">
        <f t="shared" si="14"/>
        <v>0</v>
      </c>
      <c r="D925" s="63" t="s">
        <v>1135</v>
      </c>
      <c r="E925" s="67"/>
      <c r="F925" s="68" t="s">
        <v>1232</v>
      </c>
    </row>
    <row r="926" spans="3:6" ht="18" x14ac:dyDescent="0.35">
      <c r="C926">
        <f t="shared" si="14"/>
        <v>0</v>
      </c>
      <c r="D926" s="63" t="s">
        <v>1136</v>
      </c>
      <c r="E926" s="67"/>
      <c r="F926" s="68" t="s">
        <v>1232</v>
      </c>
    </row>
    <row r="927" spans="3:6" ht="18" x14ac:dyDescent="0.35">
      <c r="C927">
        <f t="shared" si="14"/>
        <v>0</v>
      </c>
      <c r="D927" s="63" t="s">
        <v>1137</v>
      </c>
      <c r="E927" s="67"/>
      <c r="F927" s="68" t="s">
        <v>1232</v>
      </c>
    </row>
    <row r="928" spans="3:6" ht="18" x14ac:dyDescent="0.35">
      <c r="C928">
        <f t="shared" si="14"/>
        <v>0</v>
      </c>
      <c r="D928" s="63" t="s">
        <v>1138</v>
      </c>
      <c r="E928" s="67"/>
      <c r="F928" s="68" t="s">
        <v>1232</v>
      </c>
    </row>
    <row r="929" spans="3:6" ht="18" x14ac:dyDescent="0.35">
      <c r="C929">
        <f t="shared" si="14"/>
        <v>0</v>
      </c>
      <c r="D929" s="63" t="s">
        <v>1139</v>
      </c>
      <c r="E929" s="67"/>
      <c r="F929" s="68" t="s">
        <v>1232</v>
      </c>
    </row>
    <row r="930" spans="3:6" ht="18" x14ac:dyDescent="0.35">
      <c r="C930">
        <f t="shared" si="14"/>
        <v>0</v>
      </c>
      <c r="D930" s="63" t="s">
        <v>1140</v>
      </c>
      <c r="E930" s="67"/>
      <c r="F930" s="68" t="s">
        <v>1232</v>
      </c>
    </row>
    <row r="931" spans="3:6" ht="18" x14ac:dyDescent="0.35">
      <c r="C931">
        <f t="shared" si="14"/>
        <v>0</v>
      </c>
      <c r="D931" s="63" t="s">
        <v>1141</v>
      </c>
      <c r="E931" s="67"/>
      <c r="F931" s="68" t="s">
        <v>1232</v>
      </c>
    </row>
    <row r="932" spans="3:6" ht="18" x14ac:dyDescent="0.35">
      <c r="C932">
        <f t="shared" si="14"/>
        <v>0</v>
      </c>
      <c r="D932" s="63" t="s">
        <v>1142</v>
      </c>
      <c r="E932" s="67"/>
      <c r="F932" s="68" t="s">
        <v>1232</v>
      </c>
    </row>
    <row r="933" spans="3:6" ht="18" x14ac:dyDescent="0.35">
      <c r="C933">
        <f t="shared" si="14"/>
        <v>0</v>
      </c>
      <c r="D933" s="63" t="s">
        <v>1143</v>
      </c>
      <c r="E933" s="67"/>
      <c r="F933" s="68" t="s">
        <v>1232</v>
      </c>
    </row>
    <row r="934" spans="3:6" ht="18" x14ac:dyDescent="0.35">
      <c r="C934">
        <f t="shared" si="14"/>
        <v>0</v>
      </c>
      <c r="D934" s="63" t="s">
        <v>1144</v>
      </c>
      <c r="E934" s="67"/>
      <c r="F934" s="68" t="s">
        <v>1232</v>
      </c>
    </row>
    <row r="935" spans="3:6" ht="18" x14ac:dyDescent="0.35">
      <c r="C935">
        <f t="shared" si="14"/>
        <v>0</v>
      </c>
      <c r="D935" s="63" t="s">
        <v>1145</v>
      </c>
      <c r="E935" s="67"/>
      <c r="F935" s="68" t="s">
        <v>1232</v>
      </c>
    </row>
    <row r="936" spans="3:6" ht="18" x14ac:dyDescent="0.35">
      <c r="C936">
        <f t="shared" si="14"/>
        <v>0</v>
      </c>
      <c r="D936" s="63" t="s">
        <v>1146</v>
      </c>
      <c r="E936" s="67"/>
      <c r="F936" s="68" t="s">
        <v>1232</v>
      </c>
    </row>
    <row r="937" spans="3:6" ht="18" x14ac:dyDescent="0.35">
      <c r="C937">
        <f t="shared" si="14"/>
        <v>0</v>
      </c>
      <c r="D937" s="63" t="s">
        <v>1147</v>
      </c>
      <c r="E937" s="67"/>
      <c r="F937" s="68" t="s">
        <v>1232</v>
      </c>
    </row>
    <row r="938" spans="3:6" ht="18" x14ac:dyDescent="0.35">
      <c r="C938">
        <f t="shared" si="14"/>
        <v>0</v>
      </c>
      <c r="D938" s="63" t="s">
        <v>1148</v>
      </c>
      <c r="E938" s="67"/>
      <c r="F938" s="68" t="s">
        <v>1232</v>
      </c>
    </row>
    <row r="939" spans="3:6" ht="18" x14ac:dyDescent="0.35">
      <c r="C939">
        <f t="shared" si="14"/>
        <v>0</v>
      </c>
      <c r="D939" s="63" t="s">
        <v>1149</v>
      </c>
      <c r="E939" s="67"/>
      <c r="F939" s="68" t="s">
        <v>1232</v>
      </c>
    </row>
    <row r="940" spans="3:6" ht="18" x14ac:dyDescent="0.35">
      <c r="C940">
        <f t="shared" si="14"/>
        <v>0</v>
      </c>
      <c r="D940" s="63" t="s">
        <v>1150</v>
      </c>
      <c r="E940" s="67"/>
      <c r="F940" s="68" t="s">
        <v>1232</v>
      </c>
    </row>
    <row r="941" spans="3:6" ht="18" x14ac:dyDescent="0.35">
      <c r="C941">
        <f t="shared" si="14"/>
        <v>0</v>
      </c>
      <c r="D941" s="63" t="s">
        <v>1151</v>
      </c>
      <c r="E941" s="67"/>
      <c r="F941" s="68" t="s">
        <v>1232</v>
      </c>
    </row>
    <row r="942" spans="3:6" ht="18" x14ac:dyDescent="0.35">
      <c r="C942">
        <f t="shared" si="14"/>
        <v>0</v>
      </c>
      <c r="D942" s="63" t="s">
        <v>1152</v>
      </c>
      <c r="E942" s="67"/>
      <c r="F942" s="68" t="s">
        <v>1232</v>
      </c>
    </row>
    <row r="943" spans="3:6" ht="18" x14ac:dyDescent="0.35">
      <c r="C943">
        <f t="shared" si="14"/>
        <v>0</v>
      </c>
      <c r="D943" s="63" t="s">
        <v>1153</v>
      </c>
      <c r="E943" s="67"/>
      <c r="F943" s="68" t="s">
        <v>1232</v>
      </c>
    </row>
    <row r="944" spans="3:6" ht="18" x14ac:dyDescent="0.35">
      <c r="C944">
        <f t="shared" si="14"/>
        <v>0</v>
      </c>
      <c r="D944" s="63" t="s">
        <v>1154</v>
      </c>
      <c r="E944" s="67"/>
      <c r="F944" s="68" t="s">
        <v>1232</v>
      </c>
    </row>
    <row r="945" spans="3:6" ht="18" x14ac:dyDescent="0.35">
      <c r="C945">
        <f t="shared" si="14"/>
        <v>0</v>
      </c>
      <c r="D945" s="63" t="s">
        <v>1155</v>
      </c>
      <c r="E945" s="67"/>
      <c r="F945" s="68" t="s">
        <v>1232</v>
      </c>
    </row>
    <row r="946" spans="3:6" ht="18" x14ac:dyDescent="0.35">
      <c r="C946">
        <f t="shared" si="14"/>
        <v>0</v>
      </c>
      <c r="D946" s="63" t="s">
        <v>1156</v>
      </c>
      <c r="E946" s="67"/>
      <c r="F946" s="68" t="s">
        <v>1232</v>
      </c>
    </row>
    <row r="947" spans="3:6" ht="18" x14ac:dyDescent="0.35">
      <c r="C947">
        <f t="shared" si="14"/>
        <v>0</v>
      </c>
      <c r="D947" s="63" t="s">
        <v>1157</v>
      </c>
      <c r="E947" s="67"/>
      <c r="F947" s="68" t="s">
        <v>1232</v>
      </c>
    </row>
    <row r="948" spans="3:6" ht="18" x14ac:dyDescent="0.35">
      <c r="C948">
        <f t="shared" si="14"/>
        <v>0</v>
      </c>
      <c r="D948" s="63" t="s">
        <v>1158</v>
      </c>
      <c r="E948" s="67"/>
      <c r="F948" s="68" t="s">
        <v>1232</v>
      </c>
    </row>
    <row r="949" spans="3:6" ht="18" x14ac:dyDescent="0.35">
      <c r="C949">
        <f t="shared" si="14"/>
        <v>0</v>
      </c>
      <c r="D949" s="63" t="s">
        <v>1159</v>
      </c>
      <c r="E949" s="67"/>
      <c r="F949" s="68" t="s">
        <v>1232</v>
      </c>
    </row>
    <row r="950" spans="3:6" ht="18" x14ac:dyDescent="0.35">
      <c r="C950">
        <f t="shared" si="14"/>
        <v>0</v>
      </c>
      <c r="D950" s="63" t="s">
        <v>1160</v>
      </c>
      <c r="E950" s="67"/>
      <c r="F950" s="68" t="s">
        <v>1232</v>
      </c>
    </row>
    <row r="951" spans="3:6" ht="18" x14ac:dyDescent="0.35">
      <c r="C951">
        <f t="shared" si="14"/>
        <v>0</v>
      </c>
      <c r="D951" s="63" t="s">
        <v>1161</v>
      </c>
      <c r="E951" s="67"/>
      <c r="F951" s="68" t="s">
        <v>1232</v>
      </c>
    </row>
    <row r="952" spans="3:6" ht="18" x14ac:dyDescent="0.35">
      <c r="C952">
        <f t="shared" si="14"/>
        <v>0</v>
      </c>
      <c r="D952" s="63" t="s">
        <v>1162</v>
      </c>
      <c r="E952" s="67"/>
      <c r="F952" s="68" t="s">
        <v>1232</v>
      </c>
    </row>
    <row r="953" spans="3:6" ht="18" x14ac:dyDescent="0.35">
      <c r="C953">
        <f t="shared" si="14"/>
        <v>0</v>
      </c>
      <c r="D953" s="63" t="s">
        <v>1163</v>
      </c>
      <c r="E953" s="67"/>
      <c r="F953" s="68" t="s">
        <v>1232</v>
      </c>
    </row>
    <row r="954" spans="3:6" ht="18" x14ac:dyDescent="0.35">
      <c r="C954">
        <f t="shared" si="14"/>
        <v>0</v>
      </c>
      <c r="D954" s="63" t="s">
        <v>1164</v>
      </c>
      <c r="E954" s="67"/>
      <c r="F954" s="68" t="s">
        <v>1232</v>
      </c>
    </row>
    <row r="955" spans="3:6" ht="18" x14ac:dyDescent="0.35">
      <c r="C955">
        <f t="shared" si="14"/>
        <v>0</v>
      </c>
      <c r="D955" s="63" t="s">
        <v>1165</v>
      </c>
      <c r="E955" s="67"/>
      <c r="F955" s="68" t="s">
        <v>1232</v>
      </c>
    </row>
    <row r="956" spans="3:6" ht="18" x14ac:dyDescent="0.35">
      <c r="C956">
        <f t="shared" si="14"/>
        <v>0</v>
      </c>
      <c r="D956" s="63" t="s">
        <v>1166</v>
      </c>
      <c r="E956" s="67"/>
      <c r="F956" s="68" t="s">
        <v>1232</v>
      </c>
    </row>
    <row r="957" spans="3:6" ht="18" x14ac:dyDescent="0.35">
      <c r="C957">
        <f t="shared" si="14"/>
        <v>0</v>
      </c>
      <c r="D957" s="63" t="s">
        <v>1167</v>
      </c>
      <c r="E957" s="67"/>
      <c r="F957" s="68" t="s">
        <v>1232</v>
      </c>
    </row>
    <row r="958" spans="3:6" ht="18" x14ac:dyDescent="0.35">
      <c r="C958">
        <f t="shared" si="14"/>
        <v>0</v>
      </c>
      <c r="D958" s="63" t="s">
        <v>1168</v>
      </c>
      <c r="E958" s="67"/>
      <c r="F958" s="68" t="s">
        <v>1232</v>
      </c>
    </row>
    <row r="959" spans="3:6" ht="18" x14ac:dyDescent="0.35">
      <c r="C959">
        <f t="shared" si="14"/>
        <v>0</v>
      </c>
      <c r="D959" s="63" t="s">
        <v>1169</v>
      </c>
      <c r="E959" s="67"/>
      <c r="F959" s="68" t="s">
        <v>1232</v>
      </c>
    </row>
    <row r="960" spans="3:6" ht="18" x14ac:dyDescent="0.35">
      <c r="C960">
        <f t="shared" si="14"/>
        <v>0</v>
      </c>
      <c r="D960" s="63" t="s">
        <v>1170</v>
      </c>
      <c r="E960" s="67"/>
      <c r="F960" s="68" t="s">
        <v>1232</v>
      </c>
    </row>
    <row r="961" spans="3:6" ht="18" x14ac:dyDescent="0.35">
      <c r="C961">
        <f t="shared" si="14"/>
        <v>0</v>
      </c>
      <c r="D961" s="63" t="s">
        <v>1171</v>
      </c>
      <c r="E961" s="67"/>
      <c r="F961" s="68" t="s">
        <v>1232</v>
      </c>
    </row>
    <row r="962" spans="3:6" ht="18" x14ac:dyDescent="0.35">
      <c r="C962">
        <f t="shared" si="14"/>
        <v>0</v>
      </c>
      <c r="D962" s="63" t="s">
        <v>1172</v>
      </c>
      <c r="E962" s="67"/>
      <c r="F962" s="68" t="s">
        <v>1232</v>
      </c>
    </row>
    <row r="963" spans="3:6" ht="18" x14ac:dyDescent="0.35">
      <c r="C963">
        <f t="shared" si="14"/>
        <v>0</v>
      </c>
      <c r="D963" s="63" t="s">
        <v>1173</v>
      </c>
      <c r="E963" s="67"/>
      <c r="F963" s="68" t="s">
        <v>1232</v>
      </c>
    </row>
    <row r="964" spans="3:6" ht="18" x14ac:dyDescent="0.35">
      <c r="C964">
        <f t="shared" si="14"/>
        <v>0</v>
      </c>
      <c r="D964" s="63" t="s">
        <v>1174</v>
      </c>
      <c r="E964" s="67"/>
      <c r="F964" s="68" t="s">
        <v>1232</v>
      </c>
    </row>
    <row r="965" spans="3:6" ht="18" x14ac:dyDescent="0.35">
      <c r="C965">
        <f t="shared" si="14"/>
        <v>0</v>
      </c>
      <c r="D965" s="63" t="s">
        <v>1175</v>
      </c>
      <c r="E965" s="67"/>
      <c r="F965" s="68" t="s">
        <v>1232</v>
      </c>
    </row>
    <row r="966" spans="3:6" ht="18" x14ac:dyDescent="0.35">
      <c r="C966">
        <f t="shared" si="14"/>
        <v>0</v>
      </c>
      <c r="D966" s="63" t="s">
        <v>1176</v>
      </c>
      <c r="E966" s="67"/>
      <c r="F966" s="68" t="s">
        <v>1232</v>
      </c>
    </row>
    <row r="967" spans="3:6" ht="18" x14ac:dyDescent="0.35">
      <c r="C967">
        <f t="shared" si="14"/>
        <v>0</v>
      </c>
      <c r="D967" s="63" t="s">
        <v>1177</v>
      </c>
      <c r="E967" s="67"/>
      <c r="F967" s="68" t="s">
        <v>1232</v>
      </c>
    </row>
    <row r="968" spans="3:6" ht="18" x14ac:dyDescent="0.35">
      <c r="C968">
        <f t="shared" si="14"/>
        <v>0</v>
      </c>
      <c r="D968" s="63" t="s">
        <v>1178</v>
      </c>
      <c r="E968" s="67"/>
      <c r="F968" s="68" t="s">
        <v>1232</v>
      </c>
    </row>
    <row r="969" spans="3:6" ht="18" x14ac:dyDescent="0.35">
      <c r="C969">
        <f t="shared" si="14"/>
        <v>0</v>
      </c>
      <c r="D969" s="63" t="s">
        <v>1179</v>
      </c>
      <c r="E969" s="67"/>
      <c r="F969" s="68" t="s">
        <v>1232</v>
      </c>
    </row>
    <row r="970" spans="3:6" ht="18" x14ac:dyDescent="0.35">
      <c r="C970">
        <f t="shared" si="14"/>
        <v>0</v>
      </c>
      <c r="D970" s="63" t="s">
        <v>1180</v>
      </c>
      <c r="E970" s="67"/>
      <c r="F970" s="68" t="s">
        <v>1232</v>
      </c>
    </row>
    <row r="971" spans="3:6" ht="18" x14ac:dyDescent="0.35">
      <c r="C971">
        <f t="shared" si="14"/>
        <v>0</v>
      </c>
      <c r="D971" s="63" t="s">
        <v>1181</v>
      </c>
      <c r="E971" s="67"/>
      <c r="F971" s="68" t="s">
        <v>1232</v>
      </c>
    </row>
    <row r="972" spans="3:6" ht="18" x14ac:dyDescent="0.35">
      <c r="C972">
        <f t="shared" si="14"/>
        <v>0</v>
      </c>
      <c r="D972" s="63" t="s">
        <v>1182</v>
      </c>
      <c r="E972" s="67"/>
      <c r="F972" s="68" t="s">
        <v>1232</v>
      </c>
    </row>
    <row r="973" spans="3:6" ht="18" x14ac:dyDescent="0.35">
      <c r="C973">
        <f t="shared" si="14"/>
        <v>0</v>
      </c>
      <c r="D973" s="63" t="s">
        <v>1183</v>
      </c>
      <c r="E973" s="67"/>
      <c r="F973" s="68" t="s">
        <v>1232</v>
      </c>
    </row>
    <row r="974" spans="3:6" ht="18" x14ac:dyDescent="0.35">
      <c r="C974">
        <f t="shared" si="14"/>
        <v>0</v>
      </c>
      <c r="D974" s="63" t="s">
        <v>1184</v>
      </c>
      <c r="E974" s="67"/>
      <c r="F974" s="68" t="s">
        <v>1232</v>
      </c>
    </row>
    <row r="975" spans="3:6" ht="18" x14ac:dyDescent="0.35">
      <c r="C975">
        <f t="shared" si="14"/>
        <v>0</v>
      </c>
      <c r="D975" s="63" t="s">
        <v>1185</v>
      </c>
      <c r="E975" s="67"/>
      <c r="F975" s="68" t="s">
        <v>1232</v>
      </c>
    </row>
    <row r="976" spans="3:6" ht="18" x14ac:dyDescent="0.35">
      <c r="C976">
        <f t="shared" si="14"/>
        <v>0</v>
      </c>
      <c r="D976" s="63" t="s">
        <v>1186</v>
      </c>
      <c r="E976" s="67"/>
      <c r="F976" s="68" t="s">
        <v>1232</v>
      </c>
    </row>
    <row r="977" spans="3:6" ht="18" x14ac:dyDescent="0.35">
      <c r="C977">
        <f t="shared" si="14"/>
        <v>0</v>
      </c>
      <c r="D977" s="63" t="s">
        <v>1187</v>
      </c>
      <c r="E977" s="67"/>
      <c r="F977" s="68" t="s">
        <v>1232</v>
      </c>
    </row>
    <row r="978" spans="3:6" ht="18" x14ac:dyDescent="0.35">
      <c r="C978">
        <f t="shared" si="14"/>
        <v>0</v>
      </c>
      <c r="D978" s="63" t="s">
        <v>1188</v>
      </c>
      <c r="E978" s="67"/>
      <c r="F978" s="68" t="s">
        <v>1232</v>
      </c>
    </row>
    <row r="979" spans="3:6" ht="18" x14ac:dyDescent="0.35">
      <c r="C979">
        <f t="shared" si="14"/>
        <v>0</v>
      </c>
      <c r="D979" s="63" t="s">
        <v>1189</v>
      </c>
      <c r="E979" s="67"/>
      <c r="F979" s="68" t="s">
        <v>1232</v>
      </c>
    </row>
    <row r="980" spans="3:6" ht="18" x14ac:dyDescent="0.35">
      <c r="C980">
        <f t="shared" si="14"/>
        <v>0</v>
      </c>
      <c r="D980" s="63" t="s">
        <v>1190</v>
      </c>
      <c r="E980" s="67"/>
      <c r="F980" s="68" t="s">
        <v>1232</v>
      </c>
    </row>
    <row r="981" spans="3:6" ht="18" x14ac:dyDescent="0.35">
      <c r="C981">
        <f t="shared" ref="C981:C1019" si="15">E981^2</f>
        <v>0</v>
      </c>
      <c r="D981" s="63" t="s">
        <v>1191</v>
      </c>
      <c r="E981" s="67"/>
      <c r="F981" s="68" t="s">
        <v>1232</v>
      </c>
    </row>
    <row r="982" spans="3:6" ht="18" x14ac:dyDescent="0.35">
      <c r="C982">
        <f t="shared" si="15"/>
        <v>0</v>
      </c>
      <c r="D982" s="63" t="s">
        <v>1192</v>
      </c>
      <c r="E982" s="67"/>
      <c r="F982" s="68" t="s">
        <v>1232</v>
      </c>
    </row>
    <row r="983" spans="3:6" ht="18" x14ac:dyDescent="0.35">
      <c r="C983">
        <f t="shared" si="15"/>
        <v>0</v>
      </c>
      <c r="D983" s="63" t="s">
        <v>1193</v>
      </c>
      <c r="E983" s="67"/>
      <c r="F983" s="68" t="s">
        <v>1232</v>
      </c>
    </row>
    <row r="984" spans="3:6" ht="18" x14ac:dyDescent="0.35">
      <c r="C984">
        <f t="shared" si="15"/>
        <v>0</v>
      </c>
      <c r="D984" s="63" t="s">
        <v>1194</v>
      </c>
      <c r="E984" s="67"/>
      <c r="F984" s="68" t="s">
        <v>1232</v>
      </c>
    </row>
    <row r="985" spans="3:6" ht="18" x14ac:dyDescent="0.35">
      <c r="C985">
        <f t="shared" si="15"/>
        <v>0</v>
      </c>
      <c r="D985" s="63" t="s">
        <v>1195</v>
      </c>
      <c r="E985" s="67"/>
      <c r="F985" s="68" t="s">
        <v>1232</v>
      </c>
    </row>
    <row r="986" spans="3:6" ht="18" x14ac:dyDescent="0.35">
      <c r="C986">
        <f t="shared" si="15"/>
        <v>0</v>
      </c>
      <c r="D986" s="63" t="s">
        <v>1196</v>
      </c>
      <c r="E986" s="67"/>
      <c r="F986" s="68" t="s">
        <v>1232</v>
      </c>
    </row>
    <row r="987" spans="3:6" ht="18" x14ac:dyDescent="0.35">
      <c r="C987">
        <f t="shared" si="15"/>
        <v>0</v>
      </c>
      <c r="D987" s="63" t="s">
        <v>1197</v>
      </c>
      <c r="E987" s="67"/>
      <c r="F987" s="68" t="s">
        <v>1232</v>
      </c>
    </row>
    <row r="988" spans="3:6" ht="18" x14ac:dyDescent="0.35">
      <c r="C988">
        <f t="shared" si="15"/>
        <v>0</v>
      </c>
      <c r="D988" s="63" t="s">
        <v>1198</v>
      </c>
      <c r="E988" s="67"/>
      <c r="F988" s="68" t="s">
        <v>1232</v>
      </c>
    </row>
    <row r="989" spans="3:6" ht="18" x14ac:dyDescent="0.35">
      <c r="C989">
        <f t="shared" si="15"/>
        <v>0</v>
      </c>
      <c r="D989" s="63" t="s">
        <v>1199</v>
      </c>
      <c r="E989" s="67"/>
      <c r="F989" s="68" t="s">
        <v>1232</v>
      </c>
    </row>
    <row r="990" spans="3:6" ht="18" x14ac:dyDescent="0.35">
      <c r="C990">
        <f t="shared" si="15"/>
        <v>0</v>
      </c>
      <c r="D990" s="63" t="s">
        <v>1200</v>
      </c>
      <c r="E990" s="67"/>
      <c r="F990" s="68" t="s">
        <v>1232</v>
      </c>
    </row>
    <row r="991" spans="3:6" ht="18" x14ac:dyDescent="0.35">
      <c r="C991">
        <f t="shared" si="15"/>
        <v>0</v>
      </c>
      <c r="D991" s="63" t="s">
        <v>1201</v>
      </c>
      <c r="E991" s="67"/>
      <c r="F991" s="68" t="s">
        <v>1232</v>
      </c>
    </row>
    <row r="992" spans="3:6" ht="18" x14ac:dyDescent="0.35">
      <c r="C992">
        <f t="shared" si="15"/>
        <v>0</v>
      </c>
      <c r="D992" s="63" t="s">
        <v>1202</v>
      </c>
      <c r="E992" s="67"/>
      <c r="F992" s="68" t="s">
        <v>1232</v>
      </c>
    </row>
    <row r="993" spans="3:6" ht="18" x14ac:dyDescent="0.35">
      <c r="C993">
        <f t="shared" si="15"/>
        <v>0</v>
      </c>
      <c r="D993" s="63" t="s">
        <v>1203</v>
      </c>
      <c r="E993" s="67"/>
      <c r="F993" s="68" t="s">
        <v>1232</v>
      </c>
    </row>
    <row r="994" spans="3:6" ht="18" x14ac:dyDescent="0.35">
      <c r="C994">
        <f t="shared" si="15"/>
        <v>0</v>
      </c>
      <c r="D994" s="63" t="s">
        <v>1204</v>
      </c>
      <c r="E994" s="67"/>
      <c r="F994" s="68" t="s">
        <v>1232</v>
      </c>
    </row>
    <row r="995" spans="3:6" ht="18" x14ac:dyDescent="0.35">
      <c r="C995">
        <f t="shared" si="15"/>
        <v>0</v>
      </c>
      <c r="D995" s="63" t="s">
        <v>1205</v>
      </c>
      <c r="E995" s="67"/>
      <c r="F995" s="68" t="s">
        <v>1232</v>
      </c>
    </row>
    <row r="996" spans="3:6" ht="18" x14ac:dyDescent="0.35">
      <c r="C996">
        <f t="shared" si="15"/>
        <v>0</v>
      </c>
      <c r="D996" s="63" t="s">
        <v>1206</v>
      </c>
      <c r="E996" s="67"/>
      <c r="F996" s="68" t="s">
        <v>1232</v>
      </c>
    </row>
    <row r="997" spans="3:6" ht="18" x14ac:dyDescent="0.35">
      <c r="C997">
        <f t="shared" si="15"/>
        <v>0</v>
      </c>
      <c r="D997" s="63" t="s">
        <v>1207</v>
      </c>
      <c r="E997" s="67"/>
      <c r="F997" s="68" t="s">
        <v>1232</v>
      </c>
    </row>
    <row r="998" spans="3:6" ht="18" x14ac:dyDescent="0.35">
      <c r="C998">
        <f t="shared" si="15"/>
        <v>0</v>
      </c>
      <c r="D998" s="63" t="s">
        <v>1208</v>
      </c>
      <c r="E998" s="67"/>
      <c r="F998" s="68" t="s">
        <v>1232</v>
      </c>
    </row>
    <row r="999" spans="3:6" ht="18" x14ac:dyDescent="0.35">
      <c r="C999">
        <f t="shared" si="15"/>
        <v>0</v>
      </c>
      <c r="D999" s="63" t="s">
        <v>1209</v>
      </c>
      <c r="E999" s="67"/>
      <c r="F999" s="68" t="s">
        <v>1232</v>
      </c>
    </row>
    <row r="1000" spans="3:6" ht="18" x14ac:dyDescent="0.35">
      <c r="C1000">
        <f t="shared" si="15"/>
        <v>0</v>
      </c>
      <c r="D1000" s="63" t="s">
        <v>1210</v>
      </c>
      <c r="E1000" s="67"/>
      <c r="F1000" s="68" t="s">
        <v>1232</v>
      </c>
    </row>
    <row r="1001" spans="3:6" ht="18" x14ac:dyDescent="0.35">
      <c r="C1001">
        <f t="shared" si="15"/>
        <v>0</v>
      </c>
      <c r="D1001" s="63" t="s">
        <v>1211</v>
      </c>
      <c r="E1001" s="67"/>
      <c r="F1001" s="68" t="s">
        <v>1232</v>
      </c>
    </row>
    <row r="1002" spans="3:6" ht="18" x14ac:dyDescent="0.35">
      <c r="C1002">
        <f t="shared" si="15"/>
        <v>0</v>
      </c>
      <c r="D1002" s="63" t="s">
        <v>1212</v>
      </c>
      <c r="E1002" s="67"/>
      <c r="F1002" s="68" t="s">
        <v>1232</v>
      </c>
    </row>
    <row r="1003" spans="3:6" ht="18" x14ac:dyDescent="0.35">
      <c r="C1003">
        <f t="shared" si="15"/>
        <v>0</v>
      </c>
      <c r="D1003" s="63" t="s">
        <v>1213</v>
      </c>
      <c r="E1003" s="67"/>
      <c r="F1003" s="68" t="s">
        <v>1232</v>
      </c>
    </row>
    <row r="1004" spans="3:6" ht="18" x14ac:dyDescent="0.35">
      <c r="C1004">
        <f t="shared" si="15"/>
        <v>0</v>
      </c>
      <c r="D1004" s="63" t="s">
        <v>1214</v>
      </c>
      <c r="E1004" s="67"/>
      <c r="F1004" s="68" t="s">
        <v>1232</v>
      </c>
    </row>
    <row r="1005" spans="3:6" ht="18" x14ac:dyDescent="0.35">
      <c r="C1005">
        <f t="shared" si="15"/>
        <v>0</v>
      </c>
      <c r="D1005" s="63" t="s">
        <v>1215</v>
      </c>
      <c r="E1005" s="67"/>
      <c r="F1005" s="68" t="s">
        <v>1232</v>
      </c>
    </row>
    <row r="1006" spans="3:6" ht="18" x14ac:dyDescent="0.35">
      <c r="C1006">
        <f t="shared" si="15"/>
        <v>0</v>
      </c>
      <c r="D1006" s="63" t="s">
        <v>1216</v>
      </c>
      <c r="E1006" s="67"/>
      <c r="F1006" s="68" t="s">
        <v>1232</v>
      </c>
    </row>
    <row r="1007" spans="3:6" ht="18" x14ac:dyDescent="0.35">
      <c r="C1007">
        <f t="shared" si="15"/>
        <v>0</v>
      </c>
      <c r="D1007" s="63" t="s">
        <v>1217</v>
      </c>
      <c r="E1007" s="67"/>
      <c r="F1007" s="68" t="s">
        <v>1232</v>
      </c>
    </row>
    <row r="1008" spans="3:6" ht="18" x14ac:dyDescent="0.35">
      <c r="C1008">
        <f t="shared" si="15"/>
        <v>0</v>
      </c>
      <c r="D1008" s="63" t="s">
        <v>1218</v>
      </c>
      <c r="E1008" s="67"/>
      <c r="F1008" s="68" t="s">
        <v>1232</v>
      </c>
    </row>
    <row r="1009" spans="3:6" ht="18" x14ac:dyDescent="0.35">
      <c r="C1009">
        <f t="shared" si="15"/>
        <v>0</v>
      </c>
      <c r="D1009" s="63" t="s">
        <v>1219</v>
      </c>
      <c r="E1009" s="67"/>
      <c r="F1009" s="68" t="s">
        <v>1232</v>
      </c>
    </row>
    <row r="1010" spans="3:6" ht="18" x14ac:dyDescent="0.35">
      <c r="C1010">
        <f t="shared" si="15"/>
        <v>0</v>
      </c>
      <c r="D1010" s="63" t="s">
        <v>1220</v>
      </c>
      <c r="E1010" s="67"/>
      <c r="F1010" s="68" t="s">
        <v>1232</v>
      </c>
    </row>
    <row r="1011" spans="3:6" ht="18" x14ac:dyDescent="0.35">
      <c r="C1011">
        <f t="shared" si="15"/>
        <v>0</v>
      </c>
      <c r="D1011" s="63" t="s">
        <v>1221</v>
      </c>
      <c r="E1011" s="67"/>
      <c r="F1011" s="68" t="s">
        <v>1232</v>
      </c>
    </row>
    <row r="1012" spans="3:6" ht="18" x14ac:dyDescent="0.35">
      <c r="C1012">
        <f t="shared" si="15"/>
        <v>0</v>
      </c>
      <c r="D1012" s="63" t="s">
        <v>1222</v>
      </c>
      <c r="E1012" s="67"/>
      <c r="F1012" s="68" t="s">
        <v>1232</v>
      </c>
    </row>
    <row r="1013" spans="3:6" ht="18" x14ac:dyDescent="0.35">
      <c r="C1013">
        <f t="shared" si="15"/>
        <v>0</v>
      </c>
      <c r="D1013" s="63" t="s">
        <v>1223</v>
      </c>
      <c r="E1013" s="67"/>
      <c r="F1013" s="68" t="s">
        <v>1232</v>
      </c>
    </row>
    <row r="1014" spans="3:6" ht="18" x14ac:dyDescent="0.35">
      <c r="C1014">
        <f t="shared" si="15"/>
        <v>0</v>
      </c>
      <c r="D1014" s="63" t="s">
        <v>1224</v>
      </c>
      <c r="E1014" s="67"/>
      <c r="F1014" s="68" t="s">
        <v>1232</v>
      </c>
    </row>
    <row r="1015" spans="3:6" ht="18" x14ac:dyDescent="0.35">
      <c r="C1015">
        <f t="shared" si="15"/>
        <v>0</v>
      </c>
      <c r="D1015" s="63" t="s">
        <v>1225</v>
      </c>
      <c r="E1015" s="67"/>
      <c r="F1015" s="68" t="s">
        <v>1232</v>
      </c>
    </row>
    <row r="1016" spans="3:6" ht="18" x14ac:dyDescent="0.35">
      <c r="C1016">
        <f t="shared" si="15"/>
        <v>0</v>
      </c>
      <c r="D1016" s="63" t="s">
        <v>1226</v>
      </c>
      <c r="E1016" s="67"/>
      <c r="F1016" s="68" t="s">
        <v>1232</v>
      </c>
    </row>
    <row r="1017" spans="3:6" ht="18" x14ac:dyDescent="0.35">
      <c r="C1017">
        <f t="shared" si="15"/>
        <v>0</v>
      </c>
      <c r="D1017" s="63" t="s">
        <v>1227</v>
      </c>
      <c r="E1017" s="67"/>
      <c r="F1017" s="68" t="s">
        <v>1232</v>
      </c>
    </row>
    <row r="1018" spans="3:6" ht="18" x14ac:dyDescent="0.35">
      <c r="C1018">
        <f t="shared" si="15"/>
        <v>0</v>
      </c>
      <c r="D1018" s="63" t="s">
        <v>1228</v>
      </c>
      <c r="E1018" s="67"/>
      <c r="F1018" s="68" t="s">
        <v>1232</v>
      </c>
    </row>
    <row r="1019" spans="3:6" ht="18" x14ac:dyDescent="0.35">
      <c r="C1019">
        <f t="shared" si="15"/>
        <v>0</v>
      </c>
      <c r="D1019" s="63" t="s">
        <v>1229</v>
      </c>
      <c r="E1019" s="67"/>
      <c r="F1019" s="68" t="s">
        <v>1232</v>
      </c>
    </row>
  </sheetData>
  <mergeCells count="2">
    <mergeCell ref="B11:H12"/>
    <mergeCell ref="B15:D15"/>
  </mergeCells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6579-5709-41A6-8938-54C1BFB932C4}">
  <dimension ref="B7:AD24"/>
  <sheetViews>
    <sheetView showGridLines="0" topLeftCell="E1" workbookViewId="0">
      <selection activeCell="AC15" sqref="AC15"/>
    </sheetView>
  </sheetViews>
  <sheetFormatPr defaultRowHeight="15" x14ac:dyDescent="0.25"/>
  <cols>
    <col min="2" max="2" width="10.42578125" bestFit="1" customWidth="1"/>
    <col min="3" max="3" width="10" bestFit="1" customWidth="1"/>
    <col min="5" max="5" width="11.28515625" bestFit="1" customWidth="1"/>
    <col min="8" max="8" width="9.42578125" bestFit="1" customWidth="1"/>
    <col min="9" max="9" width="10" bestFit="1" customWidth="1"/>
    <col min="11" max="11" width="11.42578125" bestFit="1" customWidth="1"/>
    <col min="12" max="12" width="10" bestFit="1" customWidth="1"/>
    <col min="14" max="14" width="11.28515625" bestFit="1" customWidth="1"/>
    <col min="15" max="15" width="11" customWidth="1"/>
    <col min="18" max="18" width="11.28515625" bestFit="1" customWidth="1"/>
    <col min="21" max="21" width="10" bestFit="1" customWidth="1"/>
    <col min="24" max="24" width="14.85546875" bestFit="1" customWidth="1"/>
    <col min="25" max="25" width="10" bestFit="1" customWidth="1"/>
    <col min="26" max="26" width="14.85546875" bestFit="1" customWidth="1"/>
    <col min="27" max="27" width="10" bestFit="1" customWidth="1"/>
    <col min="29" max="29" width="15.28515625" customWidth="1"/>
    <col min="30" max="30" width="10" bestFit="1" customWidth="1"/>
  </cols>
  <sheetData>
    <row r="7" spans="2:30" x14ac:dyDescent="0.25">
      <c r="B7" s="47" t="s">
        <v>151</v>
      </c>
      <c r="C7" s="47" t="s">
        <v>152</v>
      </c>
      <c r="E7" s="47" t="s">
        <v>151</v>
      </c>
      <c r="F7" s="47" t="s">
        <v>152</v>
      </c>
      <c r="H7" s="47" t="s">
        <v>151</v>
      </c>
      <c r="I7" s="47" t="s">
        <v>152</v>
      </c>
      <c r="K7" s="47" t="s">
        <v>151</v>
      </c>
      <c r="L7" s="47" t="s">
        <v>152</v>
      </c>
      <c r="N7" s="47" t="s">
        <v>151</v>
      </c>
      <c r="O7" s="47" t="s">
        <v>152</v>
      </c>
      <c r="R7" s="47" t="s">
        <v>151</v>
      </c>
      <c r="S7" s="47" t="s">
        <v>152</v>
      </c>
      <c r="U7" s="47" t="s">
        <v>151</v>
      </c>
      <c r="V7" s="47" t="s">
        <v>152</v>
      </c>
      <c r="X7" s="47" t="s">
        <v>7</v>
      </c>
      <c r="Y7" s="47" t="s">
        <v>152</v>
      </c>
      <c r="Z7" s="47" t="s">
        <v>8</v>
      </c>
      <c r="AA7" s="47" t="s">
        <v>152</v>
      </c>
      <c r="AC7" s="47" t="s">
        <v>151</v>
      </c>
      <c r="AD7" s="47" t="s">
        <v>152</v>
      </c>
    </row>
    <row r="8" spans="2:30" x14ac:dyDescent="0.25">
      <c r="B8" s="50" t="s">
        <v>200</v>
      </c>
      <c r="C8" s="46">
        <v>5</v>
      </c>
      <c r="E8" s="50" t="s">
        <v>185</v>
      </c>
      <c r="F8" s="46">
        <v>5</v>
      </c>
      <c r="H8" s="50" t="s">
        <v>190</v>
      </c>
      <c r="I8" s="46">
        <v>5</v>
      </c>
      <c r="K8" s="50" t="s">
        <v>195</v>
      </c>
      <c r="L8" s="46">
        <v>5</v>
      </c>
      <c r="N8" s="50" t="s">
        <v>210</v>
      </c>
      <c r="O8" s="46">
        <v>5</v>
      </c>
      <c r="R8" s="50" t="s">
        <v>165</v>
      </c>
      <c r="S8" s="46">
        <v>5</v>
      </c>
      <c r="U8" s="50" t="s">
        <v>168</v>
      </c>
      <c r="V8" s="46">
        <v>5</v>
      </c>
      <c r="X8" s="50" t="s">
        <v>172</v>
      </c>
      <c r="Y8" s="46">
        <v>5</v>
      </c>
      <c r="Z8" s="50" t="s">
        <v>176</v>
      </c>
      <c r="AA8" s="46">
        <v>5</v>
      </c>
      <c r="AC8" s="50" t="s">
        <v>209</v>
      </c>
      <c r="AD8" s="46">
        <v>5</v>
      </c>
    </row>
    <row r="9" spans="2:30" x14ac:dyDescent="0.25">
      <c r="B9" s="50" t="s">
        <v>204</v>
      </c>
      <c r="C9" s="46">
        <v>4</v>
      </c>
      <c r="E9" s="50" t="s">
        <v>186</v>
      </c>
      <c r="F9" s="46">
        <v>4</v>
      </c>
      <c r="H9" s="50" t="s">
        <v>191</v>
      </c>
      <c r="I9" s="46">
        <v>4</v>
      </c>
      <c r="K9" s="50" t="s">
        <v>196</v>
      </c>
      <c r="L9" s="46">
        <v>4</v>
      </c>
      <c r="N9" s="50" t="s">
        <v>211</v>
      </c>
      <c r="O9" s="46">
        <v>4</v>
      </c>
      <c r="R9" s="50" t="s">
        <v>179</v>
      </c>
      <c r="S9" s="46">
        <v>4</v>
      </c>
      <c r="U9" s="50" t="s">
        <v>178</v>
      </c>
      <c r="V9" s="46">
        <v>4</v>
      </c>
      <c r="X9" s="50" t="s">
        <v>175</v>
      </c>
      <c r="Y9" s="46">
        <v>4</v>
      </c>
      <c r="Z9" s="50" t="s">
        <v>177</v>
      </c>
      <c r="AA9" s="46">
        <v>4</v>
      </c>
      <c r="AC9" s="50" t="s">
        <v>1245</v>
      </c>
      <c r="AD9" s="46">
        <v>4</v>
      </c>
    </row>
    <row r="10" spans="2:30" x14ac:dyDescent="0.25">
      <c r="B10" s="50" t="s">
        <v>201</v>
      </c>
      <c r="C10" s="46">
        <v>3</v>
      </c>
      <c r="E10" s="50" t="s">
        <v>187</v>
      </c>
      <c r="F10" s="46">
        <v>3</v>
      </c>
      <c r="H10" s="50" t="s">
        <v>192</v>
      </c>
      <c r="I10" s="46">
        <v>3</v>
      </c>
      <c r="K10" s="50" t="s">
        <v>197</v>
      </c>
      <c r="L10" s="46">
        <v>3</v>
      </c>
      <c r="N10" s="50" t="s">
        <v>212</v>
      </c>
      <c r="O10" s="46">
        <v>3</v>
      </c>
      <c r="R10" s="50" t="s">
        <v>166</v>
      </c>
      <c r="S10" s="46">
        <v>3</v>
      </c>
      <c r="U10" s="50" t="s">
        <v>169</v>
      </c>
      <c r="V10" s="46">
        <v>3</v>
      </c>
      <c r="X10" s="50" t="s">
        <v>173</v>
      </c>
      <c r="Y10" s="46">
        <v>3</v>
      </c>
      <c r="Z10" s="50" t="s">
        <v>180</v>
      </c>
      <c r="AA10" s="46">
        <v>3</v>
      </c>
      <c r="AC10" s="50" t="s">
        <v>1246</v>
      </c>
      <c r="AD10" s="46">
        <v>3</v>
      </c>
    </row>
    <row r="11" spans="2:30" x14ac:dyDescent="0.25">
      <c r="B11" s="50" t="s">
        <v>206</v>
      </c>
      <c r="C11" s="46">
        <v>2</v>
      </c>
      <c r="E11" s="50" t="s">
        <v>188</v>
      </c>
      <c r="F11" s="46">
        <v>2</v>
      </c>
      <c r="H11" s="50" t="s">
        <v>193</v>
      </c>
      <c r="I11" s="46">
        <v>2</v>
      </c>
      <c r="K11" s="50" t="s">
        <v>198</v>
      </c>
      <c r="L11" s="46">
        <v>2</v>
      </c>
      <c r="N11" s="50" t="s">
        <v>213</v>
      </c>
      <c r="O11" s="46">
        <v>2</v>
      </c>
      <c r="R11" s="50" t="s">
        <v>167</v>
      </c>
      <c r="S11" s="46">
        <v>2</v>
      </c>
      <c r="U11" s="50" t="s">
        <v>170</v>
      </c>
      <c r="V11" s="46">
        <v>2</v>
      </c>
      <c r="X11" s="50" t="s">
        <v>174</v>
      </c>
      <c r="Y11" s="46">
        <v>2</v>
      </c>
      <c r="Z11" s="50" t="s">
        <v>181</v>
      </c>
      <c r="AA11" s="46">
        <v>2</v>
      </c>
      <c r="AC11" s="50" t="s">
        <v>1247</v>
      </c>
      <c r="AD11" s="46">
        <v>2</v>
      </c>
    </row>
    <row r="12" spans="2:30" x14ac:dyDescent="0.25">
      <c r="B12" s="50" t="s">
        <v>205</v>
      </c>
      <c r="C12" s="46">
        <v>1</v>
      </c>
      <c r="E12" s="50" t="s">
        <v>189</v>
      </c>
      <c r="F12" s="46">
        <v>1</v>
      </c>
      <c r="H12" s="50" t="s">
        <v>194</v>
      </c>
      <c r="I12" s="46">
        <v>1</v>
      </c>
      <c r="K12" s="50" t="s">
        <v>199</v>
      </c>
      <c r="L12" s="46">
        <v>1</v>
      </c>
      <c r="N12" s="50" t="s">
        <v>214</v>
      </c>
      <c r="O12" s="46">
        <v>1</v>
      </c>
      <c r="R12" s="50" t="s">
        <v>184</v>
      </c>
      <c r="S12" s="46">
        <v>1</v>
      </c>
      <c r="U12" s="50" t="s">
        <v>171</v>
      </c>
      <c r="V12" s="46">
        <v>1</v>
      </c>
      <c r="X12" s="50" t="s">
        <v>183</v>
      </c>
      <c r="Y12" s="46">
        <v>1</v>
      </c>
      <c r="Z12" s="50" t="s">
        <v>182</v>
      </c>
      <c r="AA12" s="46">
        <v>1</v>
      </c>
      <c r="AC12" s="50" t="s">
        <v>1248</v>
      </c>
      <c r="AD12" s="46">
        <v>1</v>
      </c>
    </row>
    <row r="18" spans="2:19" x14ac:dyDescent="0.25">
      <c r="B18" s="47" t="s">
        <v>151</v>
      </c>
      <c r="C18" s="47" t="s">
        <v>152</v>
      </c>
    </row>
    <row r="19" spans="2:19" x14ac:dyDescent="0.25">
      <c r="B19" s="50" t="s">
        <v>200</v>
      </c>
      <c r="C19" s="46">
        <v>5</v>
      </c>
      <c r="R19" s="51"/>
      <c r="S19" s="51"/>
    </row>
    <row r="20" spans="2:19" x14ac:dyDescent="0.25">
      <c r="B20" s="50" t="s">
        <v>207</v>
      </c>
      <c r="C20" s="46">
        <v>4</v>
      </c>
      <c r="R20" s="52"/>
      <c r="S20" s="53"/>
    </row>
    <row r="21" spans="2:19" x14ac:dyDescent="0.25">
      <c r="B21" s="50" t="s">
        <v>208</v>
      </c>
      <c r="C21" s="46">
        <v>3</v>
      </c>
      <c r="R21" s="52"/>
      <c r="S21" s="53"/>
    </row>
    <row r="22" spans="2:19" x14ac:dyDescent="0.25">
      <c r="B22" s="50" t="s">
        <v>202</v>
      </c>
      <c r="C22" s="46">
        <v>2</v>
      </c>
      <c r="R22" s="52"/>
      <c r="S22" s="53"/>
    </row>
    <row r="23" spans="2:19" x14ac:dyDescent="0.25">
      <c r="B23" s="50" t="s">
        <v>203</v>
      </c>
      <c r="C23" s="46">
        <v>1</v>
      </c>
      <c r="R23" s="52"/>
      <c r="S23" s="53"/>
    </row>
    <row r="24" spans="2:19" x14ac:dyDescent="0.25">
      <c r="R24" s="52"/>
      <c r="S24" s="5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188B9-664E-46DA-9E05-428F8088E92F}">
  <dimension ref="B4:R13"/>
  <sheetViews>
    <sheetView showGridLines="0" workbookViewId="0">
      <selection activeCell="L11" sqref="L11"/>
    </sheetView>
  </sheetViews>
  <sheetFormatPr defaultRowHeight="15" x14ac:dyDescent="0.25"/>
  <cols>
    <col min="2" max="2" width="13.7109375" customWidth="1"/>
  </cols>
  <sheetData>
    <row r="4" spans="2:18" x14ac:dyDescent="0.25">
      <c r="B4" s="218" t="s">
        <v>118</v>
      </c>
      <c r="C4" s="218"/>
      <c r="E4" s="218" t="s">
        <v>119</v>
      </c>
      <c r="F4" s="218"/>
      <c r="H4" s="218" t="s">
        <v>124</v>
      </c>
      <c r="I4" s="218"/>
      <c r="K4" s="218" t="s">
        <v>35</v>
      </c>
      <c r="L4" s="218"/>
      <c r="N4" s="218" t="s">
        <v>44</v>
      </c>
      <c r="O4" s="218"/>
      <c r="Q4" s="218" t="s">
        <v>138</v>
      </c>
      <c r="R4" s="218"/>
    </row>
    <row r="5" spans="2:18" x14ac:dyDescent="0.25">
      <c r="B5" s="40" t="s">
        <v>114</v>
      </c>
      <c r="C5" s="40">
        <f>IF(WAter!K21="","",WAter!K21)</f>
        <v>4</v>
      </c>
      <c r="D5" s="1"/>
      <c r="E5" s="40" t="s">
        <v>120</v>
      </c>
      <c r="F5" s="40">
        <f>IF(WAste!K21="","",WAste!K21)</f>
        <v>4</v>
      </c>
      <c r="H5" s="40" t="s">
        <v>125</v>
      </c>
      <c r="I5" s="40">
        <f>IF(Nature!K21="","",Nature!K21)</f>
        <v>4</v>
      </c>
      <c r="K5" s="40" t="s">
        <v>131</v>
      </c>
      <c r="L5" s="40" t="str">
        <f>IF(Noise!K21="","",Noise!K21)</f>
        <v/>
      </c>
      <c r="N5" s="40" t="s">
        <v>139</v>
      </c>
      <c r="O5" s="40" t="str">
        <f>IF(Air!K21="","",Air!K21)</f>
        <v/>
      </c>
      <c r="Q5" s="40" t="s">
        <v>140</v>
      </c>
      <c r="R5" s="40" t="str">
        <f>IF(Energy!K21="","",Energy!K21)</f>
        <v/>
      </c>
    </row>
    <row r="6" spans="2:18" x14ac:dyDescent="0.25">
      <c r="B6" s="40" t="s">
        <v>115</v>
      </c>
      <c r="C6" s="40">
        <f>IF(WAter!K38="","",WAter!K38)</f>
        <v>4</v>
      </c>
      <c r="D6" s="1"/>
      <c r="E6" s="40" t="s">
        <v>121</v>
      </c>
      <c r="F6" s="40">
        <f>IF(WAste!K38="","",WAste!K38)</f>
        <v>5</v>
      </c>
      <c r="H6" s="40" t="s">
        <v>126</v>
      </c>
      <c r="I6" s="40" t="str">
        <f>IF(Nature!K38="","",Nature!K38)</f>
        <v/>
      </c>
      <c r="K6" s="40" t="s">
        <v>132</v>
      </c>
      <c r="L6" s="40" t="str">
        <f>IF(Noise!K38="","",Noise!K38)</f>
        <v/>
      </c>
      <c r="N6" s="40" t="s">
        <v>141</v>
      </c>
      <c r="O6" s="40">
        <f>IF(Air!K38="","",Air!K38)</f>
        <v>4</v>
      </c>
      <c r="Q6" s="40" t="s">
        <v>144</v>
      </c>
      <c r="R6" s="40" t="str">
        <f>IF(Energy!K38="","",Energy!K38)</f>
        <v/>
      </c>
    </row>
    <row r="7" spans="2:18" x14ac:dyDescent="0.25">
      <c r="B7" s="40" t="s">
        <v>116</v>
      </c>
      <c r="C7" s="40">
        <f>IF(WAter!K69="","",WAter!K69)</f>
        <v>2.5</v>
      </c>
      <c r="D7" s="1"/>
      <c r="E7" s="40" t="s">
        <v>122</v>
      </c>
      <c r="F7" s="40">
        <f>IF(WAste!K55="","",WAste!K55)</f>
        <v>4</v>
      </c>
      <c r="H7" s="40" t="s">
        <v>127</v>
      </c>
      <c r="I7" s="40" t="str">
        <f>IF(Nature!K55="","",Nature!K55)</f>
        <v/>
      </c>
      <c r="K7" s="40" t="s">
        <v>133</v>
      </c>
      <c r="L7" s="40" t="str">
        <f>IF(Noise!K55="","",Noise!K55)</f>
        <v/>
      </c>
      <c r="N7" s="40" t="s">
        <v>142</v>
      </c>
      <c r="O7" s="40">
        <f>IF(Air!K55="","",Air!K55)</f>
        <v>5</v>
      </c>
      <c r="Q7" s="40" t="s">
        <v>145</v>
      </c>
      <c r="R7" s="40">
        <f>IF(Energy!K55="","",Energy!K55)</f>
        <v>1</v>
      </c>
    </row>
    <row r="8" spans="2:18" x14ac:dyDescent="0.25">
      <c r="B8" s="40" t="s">
        <v>117</v>
      </c>
      <c r="C8" s="40" t="str">
        <f>IF(WAter!K86="","",WAter!K86)</f>
        <v/>
      </c>
      <c r="D8" s="1"/>
      <c r="E8" s="40" t="s">
        <v>123</v>
      </c>
      <c r="F8" s="40" t="str">
        <f>IF(WAste!K72="","",WAste!K72)</f>
        <v/>
      </c>
      <c r="H8" s="40" t="s">
        <v>128</v>
      </c>
      <c r="I8" s="40">
        <f>IF(Nature!K72="","",Nature!K72)</f>
        <v>1</v>
      </c>
      <c r="K8" s="40" t="s">
        <v>134</v>
      </c>
      <c r="L8" s="40" t="str">
        <f>IF(Noise!K72="","",Noise!K72)</f>
        <v/>
      </c>
      <c r="N8" s="40" t="s">
        <v>143</v>
      </c>
      <c r="O8" s="40">
        <f>IF(Air!K72="","",Air!K72)</f>
        <v>4</v>
      </c>
      <c r="Q8" s="40" t="s">
        <v>146</v>
      </c>
      <c r="R8" s="40">
        <f>IF(Energy!K72="","",Energy!K72)</f>
        <v>1</v>
      </c>
    </row>
    <row r="9" spans="2:18" x14ac:dyDescent="0.25">
      <c r="B9" s="40" t="s">
        <v>98</v>
      </c>
      <c r="C9" s="40">
        <f>AVERAGE(C5:C8)</f>
        <v>3.5</v>
      </c>
      <c r="D9" s="1"/>
      <c r="E9" s="40" t="s">
        <v>98</v>
      </c>
      <c r="F9" s="40">
        <f>AVERAGE(F5:F8)</f>
        <v>4.333333333333333</v>
      </c>
      <c r="H9" s="40" t="s">
        <v>129</v>
      </c>
      <c r="I9" s="40">
        <f>IF(Nature!K91="","",Nature!K91)</f>
        <v>4</v>
      </c>
      <c r="K9" s="40" t="s">
        <v>135</v>
      </c>
      <c r="L9" s="40">
        <f>IF(Noise!K84="","",Noise!K84)</f>
        <v>3</v>
      </c>
      <c r="N9" s="40" t="s">
        <v>98</v>
      </c>
      <c r="O9" s="40">
        <f>AVERAGE(O5:O8)</f>
        <v>4.333333333333333</v>
      </c>
      <c r="Q9" s="40" t="s">
        <v>161</v>
      </c>
      <c r="R9" s="40">
        <f>IF(Energy!K89="","",Energy!K89)</f>
        <v>3</v>
      </c>
    </row>
    <row r="10" spans="2:18" x14ac:dyDescent="0.25">
      <c r="B10" s="40" t="s">
        <v>99</v>
      </c>
      <c r="C10" s="40">
        <f>COUNT(C5:C8)</f>
        <v>3</v>
      </c>
      <c r="D10" s="1"/>
      <c r="E10" s="40" t="s">
        <v>99</v>
      </c>
      <c r="F10" s="40">
        <f>COUNT(F5:F8)</f>
        <v>3</v>
      </c>
      <c r="H10" s="40" t="s">
        <v>130</v>
      </c>
      <c r="I10" s="40" t="str">
        <f>IF(Nature!K108="","",Nature!K108)</f>
        <v/>
      </c>
      <c r="K10" s="40" t="s">
        <v>136</v>
      </c>
      <c r="L10" s="40">
        <f>IF(Noise!K102="","",Noise!K102)</f>
        <v>5</v>
      </c>
      <c r="N10" s="40" t="s">
        <v>99</v>
      </c>
      <c r="O10" s="40">
        <f>COUNT(O5:O8)</f>
        <v>3</v>
      </c>
      <c r="Q10" s="40" t="s">
        <v>98</v>
      </c>
      <c r="R10" s="40">
        <f>AVERAGE(R5:R9)</f>
        <v>1.6666666666666667</v>
      </c>
    </row>
    <row r="11" spans="2:18" x14ac:dyDescent="0.25">
      <c r="H11" s="40" t="s">
        <v>98</v>
      </c>
      <c r="I11" s="40">
        <f>AVERAGE(I5:I10)</f>
        <v>3</v>
      </c>
      <c r="K11" s="40" t="s">
        <v>137</v>
      </c>
      <c r="L11" s="40">
        <f>IF(Noise!K118="","",Noise!K118)</f>
        <v>3</v>
      </c>
      <c r="Q11" s="40" t="s">
        <v>99</v>
      </c>
      <c r="R11" s="40">
        <f>COUNT(R5:R9)</f>
        <v>3</v>
      </c>
    </row>
    <row r="12" spans="2:18" x14ac:dyDescent="0.25">
      <c r="H12" s="40" t="s">
        <v>99</v>
      </c>
      <c r="I12" s="40">
        <f>COUNT(I5:I10)</f>
        <v>3</v>
      </c>
      <c r="K12" s="40" t="s">
        <v>98</v>
      </c>
      <c r="L12" s="40">
        <f>AVERAGE(L5:L11)</f>
        <v>3.6666666666666665</v>
      </c>
    </row>
    <row r="13" spans="2:18" x14ac:dyDescent="0.25">
      <c r="K13" s="40" t="s">
        <v>99</v>
      </c>
      <c r="L13" s="40">
        <f>COUNT(L5:L11)</f>
        <v>3</v>
      </c>
    </row>
  </sheetData>
  <mergeCells count="6">
    <mergeCell ref="Q4:R4"/>
    <mergeCell ref="B4:C4"/>
    <mergeCell ref="E4:F4"/>
    <mergeCell ref="H4:I4"/>
    <mergeCell ref="K4:L4"/>
    <mergeCell ref="N4:O4"/>
  </mergeCells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WA2NNA Index</vt:lpstr>
      <vt:lpstr>WAter</vt:lpstr>
      <vt:lpstr>WAste</vt:lpstr>
      <vt:lpstr>Nature</vt:lpstr>
      <vt:lpstr>Noise</vt:lpstr>
      <vt:lpstr>Air</vt:lpstr>
      <vt:lpstr>Energy</vt:lpstr>
      <vt:lpstr>Calcolo della Connettività</vt:lpstr>
      <vt:lpstr>Foglio3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Palma Federico</dc:creator>
  <cp:lastModifiedBy>Di Palma Federico</cp:lastModifiedBy>
  <dcterms:created xsi:type="dcterms:W3CDTF">2015-06-05T18:19:34Z</dcterms:created>
  <dcterms:modified xsi:type="dcterms:W3CDTF">2025-10-16T10:18:39Z</dcterms:modified>
</cp:coreProperties>
</file>